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145" yWindow="120" windowWidth="13275" windowHeight="11580" activeTab="2"/>
  </bookViews>
  <sheets>
    <sheet name="Background" sheetId="7" r:id="rId1"/>
    <sheet name="Instructions" sheetId="5" r:id="rId2"/>
    <sheet name="Inputs and Cost Comparison" sheetId="4" r:id="rId3"/>
    <sheet name="Reference Sheet" sheetId="6" r:id="rId4"/>
  </sheets>
  <externalReferences>
    <externalReference r:id="rId5"/>
  </externalReferences>
  <definedNames>
    <definedName name="_xlnm._FilterDatabase" localSheetId="3" hidden="1">'Reference Sheet'!$A$1:$F$40</definedName>
    <definedName name="_ftn1" localSheetId="1">Instructions!#REF!</definedName>
    <definedName name="_ftn2" localSheetId="1">Instructions!#REF!</definedName>
    <definedName name="_ftn5" localSheetId="1">Instructions!$A$19</definedName>
    <definedName name="_ftn6" localSheetId="1">Instructions!$A$20</definedName>
    <definedName name="_ftn7" localSheetId="1">Instructions!$A$21</definedName>
    <definedName name="_ftnref1" localSheetId="1">Instructions!#REF!</definedName>
    <definedName name="_ftnref2" localSheetId="1">Instructions!#REF!</definedName>
    <definedName name="_ftnref5" localSheetId="1">Instructions!$A$6</definedName>
    <definedName name="_ftnref6" localSheetId="1">Instructions!$A$10</definedName>
    <definedName name="_ftnref7" localSheetId="1">Instructions!$A$12</definedName>
    <definedName name="_Key1" localSheetId="2" hidden="1">#REF!</definedName>
    <definedName name="_Key1" hidden="1">#REF!</definedName>
    <definedName name="_Key2" localSheetId="2" hidden="1">#REF!</definedName>
    <definedName name="_Key2" hidden="1">#REF!</definedName>
    <definedName name="_Order1" hidden="1">255</definedName>
    <definedName name="_Sort" localSheetId="2" hidden="1">#REF!</definedName>
    <definedName name="_Sort" hidden="1">#REF!</definedName>
    <definedName name="Company" localSheetId="2">#REF!</definedName>
    <definedName name="Company">#REF!</definedName>
    <definedName name="lstCtry" localSheetId="2">#REF!</definedName>
    <definedName name="lstCtry">#REF!</definedName>
    <definedName name="month" localSheetId="2">#REF!</definedName>
    <definedName name="month">#REF!</definedName>
    <definedName name="_xlnm.Print_Area" localSheetId="2">'Inputs and Cost Comparison'!$A$1:$L$59</definedName>
    <definedName name="Product" localSheetId="2">#REF!</definedName>
    <definedName name="Product">#REF!</definedName>
    <definedName name="Project" localSheetId="2">#REF!</definedName>
    <definedName name="Project">#REF!</definedName>
    <definedName name="Reference">'Reference Sheet'!$A$2:$F$46</definedName>
    <definedName name="Reg_stat" localSheetId="2">#REF!</definedName>
    <definedName name="Reg_stat">#REF!</definedName>
    <definedName name="sourcedata">OFFSET([1]Vlookup!$A$1,0,0,COUNTA([1]Vlookup!$A$1:$A$65536),COUNTA([1]Vlookup!$A$1:$IV$1))</definedName>
    <definedName name="varARVShip">0.15</definedName>
  </definedNames>
  <calcPr calcId="145621"/>
</workbook>
</file>

<file path=xl/calcChain.xml><?xml version="1.0" encoding="utf-8"?>
<calcChain xmlns="http://schemas.openxmlformats.org/spreadsheetml/2006/main">
  <c r="I18" i="4" l="1"/>
  <c r="I16" i="4"/>
  <c r="I15" i="4"/>
  <c r="I13" i="4"/>
  <c r="I12" i="4"/>
  <c r="I11" i="4"/>
  <c r="I8" i="4"/>
  <c r="I9" i="4"/>
  <c r="I7" i="4"/>
  <c r="E7" i="4"/>
  <c r="D18" i="4" l="1"/>
  <c r="D16" i="4"/>
  <c r="D15" i="4"/>
  <c r="D12" i="4"/>
  <c r="D13" i="4"/>
  <c r="D11" i="4"/>
  <c r="D8" i="4"/>
  <c r="D9" i="4"/>
  <c r="D7" i="4"/>
  <c r="O14" i="4" l="1"/>
  <c r="N14" i="4"/>
  <c r="E16" i="4"/>
  <c r="E18" i="4"/>
  <c r="R14" i="4" s="1"/>
  <c r="G7" i="4"/>
  <c r="E12" i="4"/>
  <c r="E13" i="4"/>
  <c r="E11" i="4"/>
  <c r="E8" i="4"/>
  <c r="E9" i="4"/>
  <c r="E15" i="4"/>
  <c r="G16" i="4" l="1"/>
  <c r="G11" i="4"/>
  <c r="G18" i="4" s="1"/>
  <c r="J18" i="4" s="1"/>
  <c r="F27" i="4" s="1"/>
  <c r="G15" i="4"/>
  <c r="G9" i="4"/>
  <c r="G13" i="4"/>
  <c r="G12" i="4"/>
  <c r="G8" i="4"/>
  <c r="Q14" i="4" l="1"/>
  <c r="U14" i="4" s="1"/>
  <c r="F30" i="4" s="1"/>
  <c r="K18" i="4"/>
  <c r="F28" i="4" s="1"/>
  <c r="F29" i="4" s="1"/>
  <c r="P14" i="4" l="1"/>
  <c r="S14" i="4" s="1"/>
  <c r="R6" i="4"/>
  <c r="R8" i="4"/>
  <c r="R7" i="4"/>
  <c r="T14" i="4" l="1"/>
  <c r="F31" i="4" s="1"/>
  <c r="F32" i="4" s="1"/>
  <c r="R12" i="4"/>
  <c r="R11" i="4"/>
  <c r="R10" i="4"/>
  <c r="R9" i="4"/>
  <c r="J13" i="4" l="1"/>
  <c r="J11" i="4"/>
  <c r="J12" i="4"/>
  <c r="Q10" i="4" s="1"/>
  <c r="J9" i="4"/>
  <c r="J7" i="4"/>
  <c r="J8" i="4"/>
  <c r="Q7" i="4" s="1"/>
  <c r="N13" i="4"/>
  <c r="N12" i="4"/>
  <c r="N11" i="4"/>
  <c r="N10" i="4"/>
  <c r="N9" i="4"/>
  <c r="N8" i="4"/>
  <c r="N7" i="4"/>
  <c r="N6" i="4"/>
  <c r="J16" i="4"/>
  <c r="D27" i="4" l="1"/>
  <c r="H27" i="4"/>
  <c r="Q13" i="4"/>
  <c r="K16" i="4"/>
  <c r="P13" i="4" s="1"/>
  <c r="K11" i="4"/>
  <c r="Q9" i="4"/>
  <c r="K7" i="4"/>
  <c r="Q6" i="4"/>
  <c r="K9" i="4"/>
  <c r="P8" i="4" s="1"/>
  <c r="Q8" i="4"/>
  <c r="K13" i="4"/>
  <c r="P11" i="4" s="1"/>
  <c r="Q11" i="4"/>
  <c r="K12" i="4"/>
  <c r="K8" i="4"/>
  <c r="O13" i="4"/>
  <c r="P6" i="4" l="1"/>
  <c r="H28" i="4"/>
  <c r="H29" i="4" s="1"/>
  <c r="P9" i="4"/>
  <c r="D28" i="4"/>
  <c r="D29" i="4" s="1"/>
  <c r="R13" i="4"/>
  <c r="S13" i="4" s="1"/>
  <c r="T13" i="4" s="1"/>
  <c r="P7" i="4"/>
  <c r="P10" i="4"/>
  <c r="U13" i="4" l="1"/>
  <c r="J15" i="4" l="1"/>
  <c r="C27" i="4" s="1"/>
  <c r="K15" i="4" l="1"/>
  <c r="Q12" i="4"/>
  <c r="O6" i="4"/>
  <c r="O12" i="4"/>
  <c r="C28" i="4" l="1"/>
  <c r="C29" i="4" s="1"/>
  <c r="P12" i="4"/>
  <c r="S12" i="4" s="1"/>
  <c r="T12" i="4" s="1"/>
  <c r="C31" i="4" s="1"/>
  <c r="E28" i="4"/>
  <c r="U12" i="4"/>
  <c r="C30" i="4" l="1"/>
  <c r="C32" i="4" s="1"/>
  <c r="U10" i="4"/>
  <c r="S9" i="4"/>
  <c r="T9" i="4" s="1"/>
  <c r="U9" i="4"/>
  <c r="S10" i="4"/>
  <c r="T10" i="4" s="1"/>
  <c r="U11" i="4"/>
  <c r="S11" i="4"/>
  <c r="T11" i="4" s="1"/>
  <c r="O11" i="4"/>
  <c r="O9" i="4"/>
  <c r="O10" i="4"/>
  <c r="O8" i="4"/>
  <c r="D30" i="4" l="1"/>
  <c r="D31" i="4"/>
  <c r="D32" i="4" l="1"/>
  <c r="O7" i="4"/>
  <c r="U7" i="4" l="1"/>
  <c r="S7" i="4"/>
  <c r="T7" i="4" s="1"/>
  <c r="S6" i="4"/>
  <c r="T6" i="4" s="1"/>
  <c r="S8" i="4"/>
  <c r="T8" i="4" s="1"/>
  <c r="U6" i="4"/>
  <c r="U8" i="4"/>
  <c r="H30" i="4" l="1"/>
  <c r="H31" i="4"/>
  <c r="H32" i="4" l="1"/>
  <c r="F33" i="4" l="1"/>
  <c r="C33" i="4"/>
  <c r="D33" i="4"/>
</calcChain>
</file>

<file path=xl/sharedStrings.xml><?xml version="1.0" encoding="utf-8"?>
<sst xmlns="http://schemas.openxmlformats.org/spreadsheetml/2006/main" count="197" uniqueCount="139">
  <si>
    <t>Inputs</t>
  </si>
  <si>
    <t>Name</t>
  </si>
  <si>
    <t>Average Shipping Cost (per pack)</t>
  </si>
  <si>
    <t>Total Order Quantity</t>
  </si>
  <si>
    <t>Average Drug Cost (per pack)</t>
  </si>
  <si>
    <t>Packs Per Month/Per Patient</t>
  </si>
  <si>
    <t>Shipping Cost Per Patient, Per Month</t>
  </si>
  <si>
    <t>Product Cost PPPY</t>
  </si>
  <si>
    <t>Shipping Cost PPPY</t>
  </si>
  <si>
    <t>FDCs</t>
  </si>
  <si>
    <t>Instructions</t>
  </si>
  <si>
    <t>Tablet 1</t>
  </si>
  <si>
    <t>Tablet 2</t>
  </si>
  <si>
    <t>Tablet 3</t>
  </si>
  <si>
    <t>Type</t>
  </si>
  <si>
    <t>Background</t>
  </si>
  <si>
    <t>Percent Difference</t>
  </si>
  <si>
    <t>All input cells are shaded in yellow</t>
  </si>
  <si>
    <t>Total Product Cost (PPPY)</t>
  </si>
  <si>
    <t>Total Shipping Cost (PPPY)</t>
  </si>
  <si>
    <t>Singles</t>
  </si>
  <si>
    <t>Formulations</t>
  </si>
  <si>
    <t>FDC Dual</t>
  </si>
  <si>
    <t>FDC Triple</t>
  </si>
  <si>
    <t>TDF (40mg/scoop) Powder</t>
  </si>
  <si>
    <t>AZT (60 mg) Tablet (Disp)</t>
  </si>
  <si>
    <t>FDC (dual or triple)</t>
  </si>
  <si>
    <t>AZT (100 mg) Tablet</t>
  </si>
  <si>
    <t>3TC (30 mg) Tablet (Disp)</t>
  </si>
  <si>
    <t>3TC (30 mg) Tablet</t>
  </si>
  <si>
    <t>ABC (60 mg) Tablet</t>
  </si>
  <si>
    <t>ABC (60 mg) Tablet (Disp)</t>
  </si>
  <si>
    <t>ABC/3TC (60/30 mg) Tablet (Disp)</t>
  </si>
  <si>
    <t>AZT (100 mg) Capsule</t>
  </si>
  <si>
    <t>AZT (60 mg) Tablet</t>
  </si>
  <si>
    <t>AZT/3TC (60/30 mg) Tablet (Disp)</t>
  </si>
  <si>
    <t>AZT/3TC/NVP (60/30/50 mg) Tablet (Disp)</t>
  </si>
  <si>
    <t>ABC/AZT/3TC (60/60/30 mg) Tablet (Disp)</t>
  </si>
  <si>
    <t>d4T/3TC (12/60 mg) Tablet (Disp)</t>
  </si>
  <si>
    <t>d4T/3TC (6/30 mg) Tablet (Disp)</t>
  </si>
  <si>
    <t>EFV (100 mg) Capsule</t>
  </si>
  <si>
    <t>EFV (100 mg) Tablet</t>
  </si>
  <si>
    <t>EFV (200 mg) Capsule</t>
  </si>
  <si>
    <t>EFV (50 mg) Capsule</t>
  </si>
  <si>
    <t>EFV (50 mg) Tablet</t>
  </si>
  <si>
    <t>LPV/r (100/25 mg) Tablet (HS)</t>
  </si>
  <si>
    <t>NVP (50 mg) Tablet (Disp)</t>
  </si>
  <si>
    <t>Single Tablet (if dual FDC)</t>
  </si>
  <si>
    <t>Oral Solution 1</t>
  </si>
  <si>
    <t>Oral Solution 2</t>
  </si>
  <si>
    <t>Oral Solution 3</t>
  </si>
  <si>
    <t>All input cells to be entered manually are shaded yellow on the calculation tab.</t>
  </si>
  <si>
    <t>Additional Information:</t>
  </si>
  <si>
    <t>The graph on the calculations tabs will automatically update based on the information you have entered.</t>
  </si>
  <si>
    <t>The Reference Sheet lists all formulations and corresponding daily doses for children 10-13.9kg. No modifications are needed to input values on this sheet or perform calculations.</t>
  </si>
  <si>
    <r>
      <t>Specifically, oral solution formulations should be avoided where possible, and especially if the volumes are large – such as greater than 10ml per dose.  Dispersible tablets (or tablets for oral solution) are the preferred solid oral dosage form, since each dispersible tablet can be made into a liquid at the point of use.  The general principle is that young children should be switched to available solid oral dosage form as soon as they are tolerated</t>
    </r>
    <r>
      <rPr>
        <vertAlign val="superscript"/>
        <sz val="10"/>
        <rFont val="Arial"/>
        <family val="2"/>
      </rPr>
      <t>[2]</t>
    </r>
    <r>
      <rPr>
        <sz val="10"/>
        <rFont val="Arial"/>
        <family val="2"/>
      </rPr>
      <t>.  For paediatric regimens containing lopinavir/ritonavir (LPV/r), an additional formulation of heat-stable LPV/r oral pellets (40mg/10mg per capsule) may be used to replace the LPV/r oral solution (80mg/20mg/ml)</t>
    </r>
    <r>
      <rPr>
        <vertAlign val="superscript"/>
        <sz val="10"/>
        <rFont val="Arial"/>
        <family val="2"/>
      </rPr>
      <t>[3],[4]</t>
    </r>
    <r>
      <rPr>
        <sz val="10"/>
        <rFont val="Arial"/>
        <family val="2"/>
      </rPr>
      <t xml:space="preserve">.  </t>
    </r>
  </si>
  <si>
    <r>
      <t>1)</t>
    </r>
    <r>
      <rPr>
        <b/>
        <sz val="7"/>
        <rFont val="Times New Roman"/>
        <family val="1"/>
      </rPr>
      <t xml:space="preserve">     </t>
    </r>
    <r>
      <rPr>
        <b/>
        <sz val="10"/>
        <rFont val="Arial"/>
        <family val="2"/>
      </rPr>
      <t>For the supply chain and logistical management teams in country:</t>
    </r>
  </si>
  <si>
    <r>
      <t>a)</t>
    </r>
    <r>
      <rPr>
        <sz val="7"/>
        <rFont val="Times New Roman"/>
        <family val="1"/>
      </rPr>
      <t xml:space="preserve">     </t>
    </r>
    <r>
      <rPr>
        <sz val="10"/>
        <rFont val="Arial"/>
        <family val="2"/>
      </rPr>
      <t>FDCs and other heat-stable formulations eliminate the need for cold-chain during transportation and for the national programme and patient</t>
    </r>
  </si>
  <si>
    <r>
      <t>b)</t>
    </r>
    <r>
      <rPr>
        <sz val="7"/>
        <rFont val="Times New Roman"/>
        <family val="1"/>
      </rPr>
      <t xml:space="preserve">    </t>
    </r>
    <r>
      <rPr>
        <sz val="10"/>
        <rFont val="Arial"/>
        <family val="2"/>
      </rPr>
      <t>FDCs are generally less expensive and easier to manage for programmes. Switching to FDCs can result in significant decrease in paediatric ART budgets, primarily driven from lower freight volumes that reduce transportation and storage costs.</t>
    </r>
  </si>
  <si>
    <r>
      <t>c)</t>
    </r>
    <r>
      <rPr>
        <sz val="7"/>
        <rFont val="Times New Roman"/>
        <family val="1"/>
      </rPr>
      <t xml:space="preserve">     </t>
    </r>
    <r>
      <rPr>
        <sz val="10"/>
        <rFont val="Arial"/>
        <family val="2"/>
      </rPr>
      <t xml:space="preserve">FDCs reduce the number of overall products to manage at all facility levels.  This includes the management of stock, quantification, and ordering.  </t>
    </r>
  </si>
  <si>
    <r>
      <t>2)</t>
    </r>
    <r>
      <rPr>
        <b/>
        <sz val="7"/>
        <rFont val="Times New Roman"/>
        <family val="1"/>
      </rPr>
      <t xml:space="preserve">     </t>
    </r>
    <r>
      <rPr>
        <b/>
        <sz val="10"/>
        <rFont val="Arial"/>
        <family val="2"/>
      </rPr>
      <t xml:space="preserve">For the healthcare worker and pharmacist:  </t>
    </r>
  </si>
  <si>
    <r>
      <t>a)</t>
    </r>
    <r>
      <rPr>
        <sz val="7"/>
        <rFont val="Times New Roman"/>
        <family val="1"/>
      </rPr>
      <t xml:space="preserve">     </t>
    </r>
    <r>
      <rPr>
        <sz val="10"/>
        <rFont val="Arial"/>
        <family val="2"/>
      </rPr>
      <t xml:space="preserve">FDCs simplify administration by decreasing the number of products and packs required to treat a paediatric patient.  Two to three drugs are delivered simultaneously instead of individually to the child.  Using the regimen of AZT/3TC/NVP as an example, 7 bottles in total of the oral solution are required to treat a 10kg child for one month vs. 2 packs of a triple FDC.  </t>
    </r>
  </si>
  <si>
    <r>
      <t>b)</t>
    </r>
    <r>
      <rPr>
        <sz val="7"/>
        <rFont val="Times New Roman"/>
        <family val="1"/>
      </rPr>
      <t xml:space="preserve">    </t>
    </r>
    <r>
      <rPr>
        <sz val="10"/>
        <rFont val="Arial"/>
        <family val="2"/>
      </rPr>
      <t>Dispersible FDCs can be given to infants and children of all ages and weight bands by mixing with food, water, or breast milk.  LPV/r oral pellets can be mixed with food or breast milk</t>
    </r>
    <r>
      <rPr>
        <vertAlign val="superscript"/>
        <sz val="10"/>
        <rFont val="Arial"/>
        <family val="2"/>
      </rPr>
      <t>3</t>
    </r>
    <r>
      <rPr>
        <sz val="10"/>
        <rFont val="Arial"/>
        <family val="2"/>
      </rPr>
      <t>.</t>
    </r>
  </si>
  <si>
    <r>
      <t>c)</t>
    </r>
    <r>
      <rPr>
        <sz val="7"/>
        <rFont val="Times New Roman"/>
        <family val="1"/>
      </rPr>
      <t xml:space="preserve">     </t>
    </r>
    <r>
      <rPr>
        <sz val="10"/>
        <rFont val="Arial"/>
        <family val="2"/>
      </rPr>
      <t xml:space="preserve">Adherence can be improved through simplified administration.  Furthermore, FDCs allow for simplified measure of adherence with pill counting.   </t>
    </r>
  </si>
  <si>
    <r>
      <t>d)</t>
    </r>
    <r>
      <rPr>
        <sz val="7"/>
        <rFont val="Times New Roman"/>
        <family val="1"/>
      </rPr>
      <t xml:space="preserve">    </t>
    </r>
    <r>
      <rPr>
        <sz val="10"/>
        <rFont val="Arial"/>
        <family val="2"/>
      </rPr>
      <t>Longer shelf life of FDCs and LPV/r oral pellets as compared to open bottles of oral solutions</t>
    </r>
  </si>
  <si>
    <r>
      <t>3)</t>
    </r>
    <r>
      <rPr>
        <b/>
        <sz val="7"/>
        <rFont val="Times New Roman"/>
        <family val="1"/>
      </rPr>
      <t xml:space="preserve">     </t>
    </r>
    <r>
      <rPr>
        <b/>
        <sz val="10"/>
        <rFont val="Arial"/>
        <family val="2"/>
      </rPr>
      <t>For the caregiver and patient:</t>
    </r>
  </si>
  <si>
    <r>
      <t>a)</t>
    </r>
    <r>
      <rPr>
        <sz val="7"/>
        <rFont val="Times New Roman"/>
        <family val="1"/>
      </rPr>
      <t xml:space="preserve">     </t>
    </r>
    <r>
      <rPr>
        <sz val="10"/>
        <rFont val="Arial"/>
        <family val="2"/>
      </rPr>
      <t xml:space="preserve">FDCs ease administration to the patient and can avoid the unpleasant taste for most oral solutions </t>
    </r>
  </si>
  <si>
    <t>[1] WHO Consolidated guidelines on the use of antiretroviral drugs for treating and preventing HIV infection, 2013 page 198</t>
  </si>
  <si>
    <t>[2] WHO Consolidated guidelines on the use of antiretroviral drugs for treating and preventing HIV infection, 2013 Annex 7, page 244</t>
  </si>
  <si>
    <r>
      <t>Normative guidance from the WHO on product formulation decisions to support the implementation of regimens in the WHO ART Guidelines clearly state a preference to switch to age-appropriate FDCs, scored or dispersible products, if such formulations are available, for optimizing treatment regimens for paediatric HIV/AIDS patients and notes several clear advantages to their use</t>
    </r>
    <r>
      <rPr>
        <vertAlign val="superscript"/>
        <sz val="10"/>
        <rFont val="Arial"/>
        <family val="2"/>
      </rPr>
      <t>[1]</t>
    </r>
    <r>
      <rPr>
        <sz val="10"/>
        <rFont val="Arial"/>
        <family val="2"/>
      </rPr>
      <t xml:space="preserve">.  </t>
    </r>
  </si>
  <si>
    <t>[5] http://www.aidsmap.com/Dosing-errors-of-liquid-AZT-exceedingly-common-and-related-to-poorer-HIV-health-literacy/page/2826428/</t>
  </si>
  <si>
    <t>[6] http://www.theglobalfund.org/en/sourcingprocurement/updates/2014-08-13_Update_on_Paediatric_ARV_Procurement_Working_Group/</t>
  </si>
  <si>
    <t xml:space="preserve">[7] Please check for available updates to the list at http://www.emtct-iatt.org/resources-main/ </t>
  </si>
  <si>
    <r>
      <t xml:space="preserve">b)   FDCs reduce the risk of measurement errors that lead to dosing inaccuracies </t>
    </r>
    <r>
      <rPr>
        <vertAlign val="superscript"/>
        <sz val="10"/>
        <rFont val="Arial"/>
        <family val="2"/>
      </rPr>
      <t>[5]</t>
    </r>
  </si>
  <si>
    <r>
      <t>c)</t>
    </r>
    <r>
      <rPr>
        <sz val="7"/>
        <rFont val="Times New Roman"/>
        <family val="1"/>
      </rPr>
      <t>    </t>
    </r>
    <r>
      <rPr>
        <sz val="10"/>
        <rFont val="Arial"/>
        <family val="2"/>
      </rPr>
      <t xml:space="preserve"> FDCs overcome the barrier of being difficult to conceal, heavy, and inconvenient to carry for the caregiver and patient</t>
    </r>
  </si>
  <si>
    <r>
      <t>The Paediatric ARV Procurement Working Group (PAPWG)</t>
    </r>
    <r>
      <rPr>
        <vertAlign val="superscript"/>
        <sz val="10"/>
        <rFont val="Arial"/>
        <family val="2"/>
      </rPr>
      <t>[6]</t>
    </r>
    <r>
      <rPr>
        <sz val="10"/>
        <rFont val="Arial"/>
        <family val="2"/>
      </rPr>
      <t xml:space="preserve"> promotes ARV product optimization by following the recommendations of the WHO HIV treatment guidelines and the Inter-Agency Task Team on the Prevention and Treatment of HIV infection in Pregnant Women, Mothers and Children (IATT) optimal list of paediatric ARV formulations</t>
    </r>
    <r>
      <rPr>
        <vertAlign val="superscript"/>
        <sz val="10"/>
        <rFont val="Arial"/>
        <family val="2"/>
      </rPr>
      <t>[7]</t>
    </r>
    <r>
      <rPr>
        <sz val="10"/>
        <rFont val="Arial"/>
        <family val="2"/>
      </rPr>
      <t>.</t>
    </r>
  </si>
  <si>
    <t>LPV/r (40/100 mg) Oral Pellet/Cap (HS)</t>
  </si>
  <si>
    <t>Backend Calculations</t>
  </si>
  <si>
    <t>Cost Summary</t>
  </si>
  <si>
    <t>Total Order Cost (PPPY)</t>
  </si>
  <si>
    <t xml:space="preserve">Total Product Cost </t>
  </si>
  <si>
    <t xml:space="preserve">Total Shipping Cost </t>
  </si>
  <si>
    <t>Total Order Cost</t>
  </si>
  <si>
    <t>2) For comparison, this tool calculates the estimated cost for children in the 10-13.9kg weight band only</t>
  </si>
  <si>
    <t>3) This tool only calculates costs for formulations listed in the Reference Sheet</t>
  </si>
  <si>
    <t>Estimate freight cost (% of total drug cost) for medium-sized order volumes</t>
  </si>
  <si>
    <t>None</t>
  </si>
  <si>
    <t xml:space="preserve">1) Enter product formulations for original and optimized regimen scenarios: whether three single and/or oral solutions combinations and a comparative FDC formulation. The FDC can be a triple FDC or a dual FDC +single. </t>
  </si>
  <si>
    <t>Product</t>
  </si>
  <si>
    <t>Product Cost</t>
  </si>
  <si>
    <t>Oral Pellets</t>
  </si>
  <si>
    <t>Oral Solutions</t>
  </si>
  <si>
    <t>Unit Price (USD)</t>
  </si>
  <si>
    <t>Pack size</t>
  </si>
  <si>
    <t>r (100 mg) Tablet (HS)</t>
  </si>
  <si>
    <t>EFV (100 mg) Tablet (Disp)</t>
  </si>
  <si>
    <t>EFV (200 mg) Tablet (Scored)</t>
  </si>
  <si>
    <t>NVP (100 mg) Tablet (Disp)</t>
  </si>
  <si>
    <t>NVP (100 mg) Tablet</t>
  </si>
  <si>
    <t>WHO Daily Dose (10-14kg) - in pills/day or ml/day</t>
  </si>
  <si>
    <t>ABC/3TC (120/60 mg) Tablet (Disp)</t>
  </si>
  <si>
    <t>ABC (20 mg/ml) Oral sol</t>
  </si>
  <si>
    <t>LPV/r (80/20 mg/ml) Oral sol</t>
  </si>
  <si>
    <t>r (80 mg/ml) Oral sol</t>
  </si>
  <si>
    <t>Oral solution</t>
  </si>
  <si>
    <t>Reference Pricing (USD)</t>
  </si>
  <si>
    <t>NVP (50/5 mg/ml) Oral susp w/ syr</t>
  </si>
  <si>
    <t>AZT (50/5 mg/ml) Oral sol w/ syr</t>
  </si>
  <si>
    <t>3TC (50/5 mg/ml) Oral sol w/syr</t>
  </si>
  <si>
    <t>Pellets</t>
  </si>
  <si>
    <r>
      <t xml:space="preserve">Oral Pellets - </t>
    </r>
    <r>
      <rPr>
        <b/>
        <i/>
        <sz val="10"/>
        <rFont val="Arial"/>
        <family val="2"/>
      </rPr>
      <t>LPV/r only</t>
    </r>
  </si>
  <si>
    <t>SCMSInquire</t>
  </si>
  <si>
    <t>N/A</t>
  </si>
  <si>
    <r>
      <t xml:space="preserve">1) </t>
    </r>
    <r>
      <rPr>
        <u/>
        <sz val="10"/>
        <rFont val="Arial"/>
        <family val="2"/>
      </rPr>
      <t>All costs need to be in the same currency</t>
    </r>
    <r>
      <rPr>
        <sz val="10"/>
        <rFont val="Arial"/>
        <family val="2"/>
      </rPr>
      <t>. The tool automatically uses US$, however this can be changed by the user as desired.  Please note, however, that reference pricing is in USD only</t>
    </r>
  </si>
  <si>
    <t xml:space="preserve">Pediatric antiretrovirals (ARVs) have several formulations of the same product to select from.  Of the different formulations available, countries have several options when procuring paediatric ARVs.  These include oral solutions (i.e. oral liquids or syrups), single tablets or capsules, dual- or triple-fixed dose combinations (FDCs), and oral pellets (currently packaged in capsules).  </t>
  </si>
  <si>
    <t xml:space="preserve">There are numerous benefits of switching to solid oral dosage forms over oral solutions for paediatric antiretrovirals currently in use for ART:  </t>
  </si>
  <si>
    <t>The back calculations for this tool are provided in columns M-T on the calculations tab for your reference.</t>
  </si>
  <si>
    <t>Instructions to use this tool:</t>
  </si>
  <si>
    <t>4) Only pediatric ARV forms with both single and FDC formulations available on market are considered in this cost comparator tool</t>
  </si>
  <si>
    <t>Restrictions of this tool:</t>
  </si>
  <si>
    <t>This tool is designed to demonstrate the potential cost savings realized by using FDCs instead of single tablets, oral solutions, or pellets when considering regimen optimization.  The tool can also be used to calculate the difference in price for the latest LPV/r formulations as part of a programme’s evaluation.</t>
  </si>
  <si>
    <r>
      <t>[3] IATT FACT SHEET ON LOPINAVIR AND RITONAVIR (LPV/R) ORAL PELLETS 40MG/10MG per capsule bottle pack containing 120 capsules:  http://goo.gl/QboC4p</t>
    </r>
    <r>
      <rPr>
        <sz val="8"/>
        <rFont val="Calibri"/>
        <family val="2"/>
      </rPr>
      <t xml:space="preserve"> </t>
    </r>
  </si>
  <si>
    <t>[4] POLICY BRIEF SUPPLY PLANNING FOR NEW DOSAGE FORM OF LOPINAVIR AND RITONAVIR ORAL PELLETS 40MG/10MG per capsule, pack of 120 capsules:  http://goo.gl/usiL6XT</t>
  </si>
  <si>
    <t>Note1: For LPV/r comparison of oral solution vs 100/25mg vs 40/10mg oral pellets: Select "None" for unused formulation cells (cells C42, C43, C46, C47, C49, C50), and enter inputs for LPV/r oral pellets in row 52</t>
  </si>
  <si>
    <t>Note 2: Pack size will automatically popoulate based on each product selected</t>
  </si>
  <si>
    <t>2) Enter total quantity of each product ordered, ideally in quantity equivalents across oral solutions, tablets, and FDCs to compare across formulations.  A reference quantity calculation is provided as a guide.</t>
  </si>
  <si>
    <t>3) Enter unit price of each product ordered.  The default currency is US$ but can be changed by the user</t>
  </si>
  <si>
    <t>This tool uses price per patient per year (PPPY) broken down by total product cost and total shipping costs in order to highlight potential cost savings from using FDCs vs  other formulation types.</t>
  </si>
  <si>
    <r>
      <t>Pack Size</t>
    </r>
    <r>
      <rPr>
        <b/>
        <vertAlign val="superscript"/>
        <sz val="10"/>
        <color theme="0"/>
        <rFont val="Arial"/>
        <family val="2"/>
      </rPr>
      <t>1</t>
    </r>
  </si>
  <si>
    <t>[1] Larger pack sizes favored for better comparison across formulations</t>
  </si>
  <si>
    <r>
      <t>Order Quant Equiv (ref only)</t>
    </r>
    <r>
      <rPr>
        <b/>
        <vertAlign val="superscript"/>
        <sz val="10"/>
        <color theme="0"/>
        <rFont val="Arial"/>
        <family val="2"/>
      </rPr>
      <t>2</t>
    </r>
  </si>
  <si>
    <r>
      <t xml:space="preserve">[2] Reference calculation of Order Quantity Equivalents  </t>
    </r>
    <r>
      <rPr>
        <i/>
        <sz val="10"/>
        <rFont val="Arial"/>
        <family val="2"/>
      </rPr>
      <t>based on quantity of Oral Solution 1</t>
    </r>
  </si>
  <si>
    <r>
      <t>Ref Price (USD)</t>
    </r>
    <r>
      <rPr>
        <b/>
        <vertAlign val="superscript"/>
        <sz val="10"/>
        <color theme="0"/>
        <rFont val="Arial"/>
        <family val="2"/>
      </rPr>
      <t>3</t>
    </r>
  </si>
  <si>
    <t>[3] Assuming medium-sized order volumes and current (Q1 2016) commodity pricing</t>
  </si>
  <si>
    <r>
      <t>Shipping Cost Estimate</t>
    </r>
    <r>
      <rPr>
        <b/>
        <vertAlign val="superscript"/>
        <sz val="10"/>
        <color theme="0"/>
        <rFont val="Arial"/>
        <family val="2"/>
      </rPr>
      <t>4</t>
    </r>
  </si>
  <si>
    <t>[4] When available, reference pricing provided from CHAI Q4 2015 and PPM Q1 2016 reference price lists, and SCMS e-catalogue price estimates</t>
  </si>
  <si>
    <t>Potential Cost Reduction:  FDCs vs. Tablets vs. Oral Pellets  vs. Oral Solutions</t>
  </si>
  <si>
    <t>Tablets (singles)</t>
  </si>
  <si>
    <t>Daily Dose at 10-13.9kgs (pills/day or ml/day)</t>
  </si>
</sst>
</file>

<file path=xl/styles.xml><?xml version="1.0" encoding="utf-8"?>
<styleSheet xmlns="http://schemas.openxmlformats.org/spreadsheetml/2006/main" xmlns:mc="http://schemas.openxmlformats.org/markup-compatibility/2006" xmlns:x14ac="http://schemas.microsoft.com/office/spreadsheetml/2009/9/ac" mc:Ignorable="x14ac">
  <numFmts count="24">
    <numFmt numFmtId="5" formatCode="&quot;$&quot;#,##0_);\(&quot;$&quot;#,##0\)"/>
    <numFmt numFmtId="7" formatCode="&quot;$&quot;#,##0.00_);\(&quot;$&quot;#,##0.00\)"/>
    <numFmt numFmtId="44" formatCode="_(&quot;$&quot;* #,##0.00_);_(&quot;$&quot;* \(#,##0.00\);_(&quot;$&quot;* &quot;-&quot;??_);_(@_)"/>
    <numFmt numFmtId="43" formatCode="_(* #,##0.00_);_(* \(#,##0.00\);_(* &quot;-&quot;??_);_(@_)"/>
    <numFmt numFmtId="164" formatCode="0.0"/>
    <numFmt numFmtId="165" formatCode="#,##0.0,,,&quot;bn&quot;"/>
    <numFmt numFmtId="166" formatCode="_-* #,##0.00\ _€_-;\-* #,##0.00\ _€_-;_-* &quot;-&quot;??\ _€_-;_-@_-"/>
    <numFmt numFmtId="167" formatCode="\€#,##0.00"/>
    <numFmt numFmtId="168" formatCode="\€#,##0.0,,,&quot;bn&quot;"/>
    <numFmt numFmtId="169" formatCode="\€#,##0.0,,&quot;m&quot;"/>
    <numFmt numFmtId="170" formatCode="\€#,##0.0,&quot;k&quot;"/>
    <numFmt numFmtId="171" formatCode="\£#,##0.00"/>
    <numFmt numFmtId="172" formatCode="\£#,##0.0,,,&quot;bn&quot;"/>
    <numFmt numFmtId="173" formatCode="\£#,##0.0,,&quot;m&quot;"/>
    <numFmt numFmtId="174" formatCode="\£#,##0.0,&quot;k&quot;"/>
    <numFmt numFmtId="175" formatCode="#,##0.0,,&quot;m&quot;"/>
    <numFmt numFmtId="176" formatCode="[$$-409]#,##0.00"/>
    <numFmt numFmtId="177" formatCode="#,###,##0,&quot;k&quot;"/>
    <numFmt numFmtId="178" formatCode="\$#,##0.0,,,&quot;bn&quot;"/>
    <numFmt numFmtId="179" formatCode="\$#,##0.0,,&quot;m&quot;"/>
    <numFmt numFmtId="180" formatCode="\$#,##0.0,&quot;k&quot;"/>
    <numFmt numFmtId="181" formatCode="&quot;$&quot;#,##0.00"/>
    <numFmt numFmtId="182" formatCode="&quot;$&quot;#,##0"/>
    <numFmt numFmtId="183" formatCode="_(* #,##0_);_(* \(#,##0\);_(* &quot;-&quot;??_);_(@_)"/>
  </numFmts>
  <fonts count="46" x14ac:knownFonts="1">
    <font>
      <sz val="10"/>
      <name val="Arial"/>
      <family val="2"/>
    </font>
    <font>
      <sz val="11"/>
      <color theme="1"/>
      <name val="Calibri"/>
      <family val="2"/>
      <scheme val="minor"/>
    </font>
    <font>
      <sz val="10"/>
      <name val="Arial"/>
      <family val="2"/>
    </font>
    <font>
      <b/>
      <sz val="10"/>
      <name val="Arial"/>
      <family val="2"/>
    </font>
    <font>
      <b/>
      <sz val="10"/>
      <color theme="0"/>
      <name val="Arial"/>
      <family val="2"/>
    </font>
    <font>
      <sz val="11"/>
      <color indexed="8"/>
      <name val="Calibri"/>
      <family val="2"/>
    </font>
    <font>
      <sz val="11"/>
      <color indexed="9"/>
      <name val="Calibri"/>
      <family val="2"/>
    </font>
    <font>
      <sz val="11"/>
      <color indexed="10"/>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2"/>
      <color theme="1"/>
      <name val="Arial Narrow"/>
      <family val="2"/>
    </font>
    <font>
      <sz val="11"/>
      <color indexed="62"/>
      <name val="Calibri"/>
      <family val="2"/>
    </font>
    <font>
      <i/>
      <sz val="11"/>
      <color indexed="23"/>
      <name val="Calibri"/>
      <family val="2"/>
    </font>
    <font>
      <sz val="6"/>
      <name val="Arial"/>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0"/>
      <name val="Calibri"/>
      <family val="2"/>
    </font>
    <font>
      <b/>
      <sz val="11"/>
      <color indexed="63"/>
      <name val="Calibri"/>
      <family val="2"/>
    </font>
    <font>
      <sz val="11"/>
      <color theme="1"/>
      <name val="Calibri"/>
      <family val="2"/>
    </font>
    <font>
      <b/>
      <sz val="12"/>
      <name val="Arial"/>
      <family val="2"/>
    </font>
    <font>
      <b/>
      <sz val="18"/>
      <color indexed="56"/>
      <name val="Cambria"/>
      <family val="2"/>
    </font>
    <font>
      <b/>
      <sz val="11"/>
      <color indexed="8"/>
      <name val="Calibri"/>
      <family val="2"/>
    </font>
    <font>
      <sz val="12"/>
      <name val="Arial Black"/>
      <family val="2"/>
    </font>
    <font>
      <b/>
      <i/>
      <sz val="22"/>
      <name val="Arial"/>
      <family val="2"/>
    </font>
    <font>
      <b/>
      <i/>
      <sz val="16"/>
      <name val="Arial"/>
      <family val="2"/>
    </font>
    <font>
      <sz val="16"/>
      <name val="Arial"/>
      <family val="2"/>
    </font>
    <font>
      <sz val="10"/>
      <color theme="0"/>
      <name val="Arial"/>
      <family val="2"/>
    </font>
    <font>
      <sz val="10"/>
      <color rgb="FFFF0000"/>
      <name val="Arial"/>
      <family val="2"/>
    </font>
    <font>
      <sz val="10"/>
      <color theme="1"/>
      <name val="Arial"/>
      <family val="2"/>
    </font>
    <font>
      <i/>
      <sz val="11"/>
      <name val="Arial"/>
      <family val="2"/>
    </font>
    <font>
      <sz val="11"/>
      <name val="Calibri"/>
      <family val="2"/>
    </font>
    <font>
      <vertAlign val="superscript"/>
      <sz val="10"/>
      <name val="Arial"/>
      <family val="2"/>
    </font>
    <font>
      <b/>
      <sz val="7"/>
      <name val="Times New Roman"/>
      <family val="1"/>
    </font>
    <font>
      <sz val="7"/>
      <name val="Times New Roman"/>
      <family val="1"/>
    </font>
    <font>
      <sz val="8"/>
      <name val="Arial"/>
      <family val="2"/>
    </font>
    <font>
      <sz val="8"/>
      <name val="Calibri"/>
      <family val="2"/>
    </font>
    <font>
      <b/>
      <i/>
      <sz val="18"/>
      <name val="Arial"/>
      <family val="2"/>
    </font>
    <font>
      <u/>
      <sz val="10"/>
      <name val="Arial"/>
      <family val="2"/>
    </font>
    <font>
      <i/>
      <sz val="10"/>
      <name val="Arial"/>
      <family val="2"/>
    </font>
    <font>
      <b/>
      <i/>
      <sz val="10"/>
      <name val="Arial"/>
      <family val="2"/>
    </font>
    <font>
      <vertAlign val="superscript"/>
      <sz val="14"/>
      <name val="Calibri"/>
      <family val="2"/>
    </font>
    <font>
      <b/>
      <vertAlign val="superscript"/>
      <sz val="10"/>
      <color theme="0"/>
      <name val="Arial"/>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theme="4" tint="-0.249977111117893"/>
        <bgColor indexed="64"/>
      </patternFill>
    </fill>
    <fill>
      <patternFill patternType="solid">
        <fgColor theme="0"/>
        <bgColor indexed="64"/>
      </patternFill>
    </fill>
    <fill>
      <patternFill patternType="solid">
        <fgColor rgb="FFFFFFC5"/>
        <bgColor indexed="64"/>
      </patternFill>
    </fill>
    <fill>
      <patternFill patternType="solid">
        <fgColor rgb="FFFFC00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s>
  <borders count="65">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medium">
        <color indexed="64"/>
      </bottom>
      <diagonal/>
    </border>
    <border>
      <left style="hair">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style="hair">
        <color indexed="64"/>
      </bottom>
      <diagonal/>
    </border>
    <border>
      <left style="thin">
        <color indexed="64"/>
      </left>
      <right/>
      <top style="thin">
        <color indexed="64"/>
      </top>
      <bottom style="medium">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hair">
        <color indexed="64"/>
      </right>
      <top/>
      <bottom style="thin">
        <color indexed="64"/>
      </bottom>
      <diagonal/>
    </border>
    <border>
      <left style="thin">
        <color indexed="64"/>
      </left>
      <right/>
      <top style="hair">
        <color indexed="64"/>
      </top>
      <bottom style="medium">
        <color indexed="64"/>
      </bottom>
      <diagonal/>
    </border>
  </borders>
  <cellStyleXfs count="130">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0" borderId="0" applyNumberFormat="0" applyFill="0" applyBorder="0" applyAlignment="0" applyProtection="0"/>
    <xf numFmtId="0" fontId="8" fillId="3" borderId="0" applyNumberFormat="0" applyBorder="0" applyAlignment="0" applyProtection="0"/>
    <xf numFmtId="165" fontId="2" fillId="0" borderId="0" applyFont="0" applyFill="0" applyBorder="0" applyAlignment="0" applyProtection="0"/>
    <xf numFmtId="0" fontId="9" fillId="20" borderId="1" applyNumberFormat="0" applyAlignment="0" applyProtection="0"/>
    <xf numFmtId="0" fontId="9" fillId="20" borderId="1" applyNumberFormat="0" applyAlignment="0" applyProtection="0"/>
    <xf numFmtId="0" fontId="10" fillId="0" borderId="2" applyNumberFormat="0" applyFill="0" applyAlignment="0" applyProtection="0"/>
    <xf numFmtId="0" fontId="11" fillId="21" borderId="3" applyNumberFormat="0" applyAlignment="0" applyProtection="0"/>
    <xf numFmtId="43" fontId="1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6" fontId="5" fillId="0" borderId="0" applyFont="0" applyFill="0" applyBorder="0" applyAlignment="0" applyProtection="0"/>
    <xf numFmtId="0" fontId="5" fillId="22" borderId="4" applyNumberFormat="0" applyFont="0" applyAlignment="0" applyProtection="0"/>
    <xf numFmtId="44" fontId="2" fillId="0" borderId="0" applyFont="0" applyFill="0" applyBorder="0" applyAlignment="0" applyProtection="0"/>
    <xf numFmtId="44" fontId="1" fillId="0" borderId="0" applyFont="0" applyFill="0" applyBorder="0" applyAlignment="0" applyProtection="0"/>
    <xf numFmtId="44" fontId="12" fillId="0" borderId="0" applyFont="0" applyFill="0" applyBorder="0" applyAlignment="0" applyProtection="0"/>
    <xf numFmtId="0" fontId="13" fillId="7" borderId="1" applyNumberFormat="0" applyAlignment="0" applyProtection="0"/>
    <xf numFmtId="167" fontId="2" fillId="0" borderId="0" applyFont="0" applyFill="0" applyBorder="0" applyAlignment="0" applyProtection="0"/>
    <xf numFmtId="168"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0" fontId="14" fillId="0" borderId="0" applyNumberFormat="0" applyFill="0" applyBorder="0" applyAlignment="0" applyProtection="0"/>
    <xf numFmtId="171" fontId="2" fillId="0" borderId="0" applyFont="0" applyFill="0" applyBorder="0" applyAlignment="0" applyProtection="0"/>
    <xf numFmtId="172" fontId="15" fillId="0" borderId="0" applyFont="0" applyFill="0" applyBorder="0" applyAlignment="0" applyProtection="0"/>
    <xf numFmtId="173" fontId="2" fillId="0" borderId="0" applyFont="0" applyFill="0" applyBorder="0" applyAlignment="0" applyProtection="0"/>
    <xf numFmtId="174" fontId="15" fillId="0" borderId="0" applyFont="0" applyFill="0" applyBorder="0" applyAlignment="0" applyProtection="0"/>
    <xf numFmtId="0" fontId="16" fillId="4" borderId="0" applyNumberFormat="0" applyBorder="0" applyAlignment="0" applyProtection="0"/>
    <xf numFmtId="0" fontId="17" fillId="0" borderId="5" applyNumberFormat="0" applyFill="0" applyAlignment="0" applyProtection="0"/>
    <xf numFmtId="0" fontId="18" fillId="0" borderId="6" applyNumberFormat="0" applyFill="0" applyAlignment="0" applyProtection="0"/>
    <xf numFmtId="0" fontId="19" fillId="0" borderId="7" applyNumberFormat="0" applyFill="0" applyAlignment="0" applyProtection="0"/>
    <xf numFmtId="0" fontId="19" fillId="0" borderId="0" applyNumberFormat="0" applyFill="0" applyBorder="0" applyAlignment="0" applyProtection="0"/>
    <xf numFmtId="0" fontId="13" fillId="7" borderId="1" applyNumberFormat="0" applyAlignment="0" applyProtection="0"/>
    <xf numFmtId="0" fontId="8" fillId="3" borderId="0" applyNumberFormat="0" applyBorder="0" applyAlignment="0" applyProtection="0"/>
    <xf numFmtId="0" fontId="10" fillId="0" borderId="2" applyNumberFormat="0" applyFill="0" applyAlignment="0" applyProtection="0"/>
    <xf numFmtId="175" fontId="2" fillId="0" borderId="0" applyFont="0" applyFill="0" applyBorder="0" applyAlignment="0" applyProtection="0"/>
    <xf numFmtId="0" fontId="20" fillId="23" borderId="0" applyNumberFormat="0" applyBorder="0" applyAlignment="0" applyProtection="0"/>
    <xf numFmtId="0" fontId="20" fillId="23" borderId="0" applyNumberFormat="0" applyBorder="0" applyAlignment="0" applyProtection="0"/>
    <xf numFmtId="176" fontId="1" fillId="0" borderId="0"/>
    <xf numFmtId="176"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12" fillId="0" borderId="0"/>
    <xf numFmtId="0" fontId="2" fillId="0" borderId="0"/>
    <xf numFmtId="0" fontId="2" fillId="0" borderId="0"/>
    <xf numFmtId="0" fontId="2" fillId="0" borderId="0"/>
    <xf numFmtId="176" fontId="2" fillId="0" borderId="0"/>
    <xf numFmtId="0" fontId="1" fillId="0" borderId="0"/>
    <xf numFmtId="0" fontId="1" fillId="0" borderId="0"/>
    <xf numFmtId="0" fontId="12" fillId="0" borderId="0"/>
    <xf numFmtId="0" fontId="2" fillId="0" borderId="0"/>
    <xf numFmtId="0" fontId="2" fillId="0" borderId="0"/>
    <xf numFmtId="0" fontId="2" fillId="0" borderId="0"/>
    <xf numFmtId="0" fontId="5" fillId="22" borderId="4" applyNumberFormat="0" applyFont="0" applyAlignment="0" applyProtection="0"/>
    <xf numFmtId="0" fontId="21" fillId="20" borderId="8" applyNumberFormat="0" applyAlignment="0" applyProtection="0"/>
    <xf numFmtId="9" fontId="5" fillId="0" borderId="0" applyFont="0" applyFill="0" applyBorder="0" applyAlignment="0" applyProtection="0"/>
    <xf numFmtId="9" fontId="2" fillId="0" borderId="0" applyFont="0" applyFill="0" applyBorder="0" applyAlignment="0" applyProtection="0"/>
    <xf numFmtId="9" fontId="12"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9" fontId="22" fillId="0" borderId="0" applyFont="0" applyFill="0" applyBorder="0" applyAlignment="0" applyProtection="0"/>
    <xf numFmtId="0" fontId="3" fillId="0" borderId="0" applyNumberFormat="0" applyFill="0" applyBorder="0" applyAlignment="0" applyProtection="0"/>
    <xf numFmtId="0" fontId="16" fillId="4" borderId="0" applyNumberFormat="0" applyBorder="0" applyAlignment="0" applyProtection="0"/>
    <xf numFmtId="0" fontId="21" fillId="20" borderId="8" applyNumberFormat="0" applyAlignment="0" applyProtection="0"/>
    <xf numFmtId="49" fontId="23" fillId="0" borderId="0" applyFont="0" applyFill="0" applyBorder="0" applyAlignment="0" applyProtection="0"/>
    <xf numFmtId="0" fontId="14" fillId="0" borderId="0" applyNumberFormat="0" applyFill="0" applyBorder="0" applyAlignment="0" applyProtection="0"/>
    <xf numFmtId="177" fontId="23" fillId="0" borderId="0" applyFon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17" fillId="0" borderId="5" applyNumberFormat="0" applyFill="0" applyAlignment="0" applyProtection="0"/>
    <xf numFmtId="0" fontId="18" fillId="0" borderId="6" applyNumberFormat="0" applyFill="0" applyAlignment="0" applyProtection="0"/>
    <xf numFmtId="0" fontId="19" fillId="0" borderId="7" applyNumberFormat="0" applyFill="0" applyAlignment="0" applyProtection="0"/>
    <xf numFmtId="0" fontId="19" fillId="0" borderId="0" applyNumberFormat="0" applyFill="0" applyBorder="0" applyAlignment="0" applyProtection="0"/>
    <xf numFmtId="0" fontId="25" fillId="0" borderId="9" applyNumberFormat="0" applyFill="0" applyAlignment="0" applyProtection="0"/>
    <xf numFmtId="176" fontId="26" fillId="0" borderId="0" applyFont="0" applyFill="0" applyBorder="0" applyAlignment="0" applyProtection="0"/>
    <xf numFmtId="178" fontId="15" fillId="0" borderId="0" applyFont="0" applyFill="0" applyBorder="0" applyAlignment="0" applyProtection="0"/>
    <xf numFmtId="179" fontId="15" fillId="0" borderId="0" applyFont="0" applyFill="0" applyBorder="0" applyAlignment="0" applyProtection="0"/>
    <xf numFmtId="180" fontId="15" fillId="0" borderId="0" applyFont="0" applyFill="0" applyBorder="0" applyAlignment="0" applyProtection="0"/>
    <xf numFmtId="0" fontId="11" fillId="21" borderId="3" applyNumberFormat="0" applyAlignment="0" applyProtection="0"/>
    <xf numFmtId="0" fontId="7" fillId="0" borderId="0" applyNumberForma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cellStyleXfs>
  <cellXfs count="205">
    <xf numFmtId="0" fontId="0" fillId="0" borderId="0" xfId="0"/>
    <xf numFmtId="0" fontId="0" fillId="0" borderId="10" xfId="0" applyBorder="1"/>
    <xf numFmtId="0" fontId="29" fillId="0" borderId="10" xfId="0" applyFont="1" applyBorder="1"/>
    <xf numFmtId="0" fontId="0" fillId="0" borderId="0" xfId="0" applyBorder="1"/>
    <xf numFmtId="0" fontId="0" fillId="0" borderId="0" xfId="0" applyFill="1"/>
    <xf numFmtId="0" fontId="0" fillId="0" borderId="0" xfId="0" applyFont="1"/>
    <xf numFmtId="0" fontId="0" fillId="0" borderId="0" xfId="0" applyFill="1" applyAlignment="1">
      <alignment wrapText="1"/>
    </xf>
    <xf numFmtId="0" fontId="31" fillId="0" borderId="0" xfId="0" applyFont="1"/>
    <xf numFmtId="0" fontId="31" fillId="0" borderId="0" xfId="0" applyFont="1" applyFill="1"/>
    <xf numFmtId="0" fontId="0" fillId="0" borderId="0" xfId="0" applyFont="1" applyFill="1"/>
    <xf numFmtId="0" fontId="32" fillId="0" borderId="0" xfId="0" applyFont="1"/>
    <xf numFmtId="0" fontId="32" fillId="0" borderId="0" xfId="0" applyFont="1" applyFill="1"/>
    <xf numFmtId="0" fontId="34" fillId="0" borderId="0" xfId="0" applyFont="1"/>
    <xf numFmtId="0" fontId="34" fillId="0" borderId="0" xfId="0" applyFont="1"/>
    <xf numFmtId="0" fontId="0" fillId="0" borderId="0" xfId="0" applyAlignment="1">
      <alignment wrapText="1"/>
    </xf>
    <xf numFmtId="0" fontId="0" fillId="25" borderId="0" xfId="0" applyFill="1"/>
    <xf numFmtId="0" fontId="29" fillId="25" borderId="10" xfId="0" applyFont="1" applyFill="1" applyBorder="1"/>
    <xf numFmtId="0" fontId="0" fillId="25" borderId="10" xfId="0" applyFill="1" applyBorder="1"/>
    <xf numFmtId="0" fontId="2" fillId="25" borderId="0" xfId="0" applyFont="1" applyFill="1" applyAlignment="1">
      <alignment vertical="center"/>
    </xf>
    <xf numFmtId="0" fontId="0" fillId="25" borderId="0" xfId="0" applyFont="1" applyFill="1" applyAlignment="1">
      <alignment horizontal="left" vertical="center" wrapText="1"/>
    </xf>
    <xf numFmtId="0" fontId="3" fillId="25" borderId="0" xfId="0" applyFont="1" applyFill="1" applyAlignment="1">
      <alignment horizontal="left" vertical="center" indent="2"/>
    </xf>
    <xf numFmtId="0" fontId="2" fillId="25" borderId="0" xfId="0" applyFont="1" applyFill="1" applyAlignment="1">
      <alignment horizontal="left" vertical="center" wrapText="1"/>
    </xf>
    <xf numFmtId="0" fontId="0" fillId="25" borderId="0" xfId="0" applyFill="1" applyAlignment="1">
      <alignment horizontal="left" vertical="center" wrapText="1"/>
    </xf>
    <xf numFmtId="0" fontId="0" fillId="25" borderId="0" xfId="0" applyFill="1" applyAlignment="1">
      <alignment wrapText="1"/>
    </xf>
    <xf numFmtId="0" fontId="38" fillId="25" borderId="0" xfId="0" applyFont="1" applyFill="1"/>
    <xf numFmtId="0" fontId="40" fillId="25" borderId="10" xfId="0" applyFont="1" applyFill="1" applyBorder="1"/>
    <xf numFmtId="0" fontId="40" fillId="0" borderId="10" xfId="0" applyFont="1" applyBorder="1"/>
    <xf numFmtId="9" fontId="0" fillId="0" borderId="0" xfId="128" applyFont="1" applyFill="1"/>
    <xf numFmtId="0" fontId="0" fillId="0" borderId="0" xfId="0" applyFont="1" applyFill="1" applyBorder="1"/>
    <xf numFmtId="182" fontId="0" fillId="0" borderId="39" xfId="0" applyNumberFormat="1" applyFill="1" applyBorder="1" applyProtection="1"/>
    <xf numFmtId="182" fontId="0" fillId="0" borderId="19" xfId="0" applyNumberFormat="1" applyFill="1" applyBorder="1" applyProtection="1"/>
    <xf numFmtId="182" fontId="0" fillId="0" borderId="45" xfId="0" applyNumberFormat="1" applyFill="1" applyBorder="1" applyProtection="1"/>
    <xf numFmtId="5" fontId="0" fillId="0" borderId="0" xfId="0" applyNumberFormat="1"/>
    <xf numFmtId="0" fontId="0" fillId="25" borderId="0" xfId="0" applyFill="1" applyAlignment="1">
      <alignment horizontal="left" vertical="center" wrapText="1"/>
    </xf>
    <xf numFmtId="0" fontId="0" fillId="25" borderId="0" xfId="0" applyFont="1" applyFill="1" applyAlignment="1">
      <alignment horizontal="left" vertical="center" wrapText="1"/>
    </xf>
    <xf numFmtId="0" fontId="34" fillId="0" borderId="0" xfId="0" applyFont="1"/>
    <xf numFmtId="0" fontId="3" fillId="0" borderId="0" xfId="0" applyFont="1" applyAlignment="1">
      <alignment vertical="center"/>
    </xf>
    <xf numFmtId="0" fontId="0" fillId="0" borderId="0" xfId="0" applyFont="1" applyAlignment="1">
      <alignment vertical="center" wrapText="1"/>
    </xf>
    <xf numFmtId="0" fontId="0" fillId="26" borderId="12" xfId="0" applyFill="1" applyBorder="1" applyProtection="1">
      <protection locked="0"/>
    </xf>
    <xf numFmtId="0" fontId="0" fillId="26" borderId="36" xfId="0" applyFill="1" applyBorder="1" applyProtection="1">
      <protection locked="0"/>
    </xf>
    <xf numFmtId="0" fontId="0" fillId="26" borderId="11" xfId="0" applyFill="1" applyBorder="1" applyProtection="1">
      <protection locked="0"/>
    </xf>
    <xf numFmtId="0" fontId="0" fillId="26" borderId="40" xfId="0" applyFill="1" applyBorder="1" applyProtection="1">
      <protection locked="0"/>
    </xf>
    <xf numFmtId="0" fontId="0" fillId="26" borderId="21" xfId="0" applyFill="1" applyBorder="1" applyProtection="1">
      <protection locked="0"/>
    </xf>
    <xf numFmtId="183" fontId="0" fillId="26" borderId="12" xfId="127" applyNumberFormat="1" applyFont="1" applyFill="1" applyBorder="1" applyAlignment="1" applyProtection="1">
      <alignment horizontal="center"/>
      <protection locked="0"/>
    </xf>
    <xf numFmtId="183" fontId="0" fillId="26" borderId="11" xfId="127" applyNumberFormat="1" applyFont="1" applyFill="1" applyBorder="1" applyAlignment="1" applyProtection="1">
      <alignment horizontal="center"/>
      <protection locked="0"/>
    </xf>
    <xf numFmtId="183" fontId="0" fillId="26" borderId="31" xfId="127" applyNumberFormat="1" applyFont="1" applyFill="1" applyBorder="1" applyAlignment="1" applyProtection="1">
      <alignment horizontal="center"/>
      <protection locked="0"/>
    </xf>
    <xf numFmtId="183" fontId="0" fillId="26" borderId="16" xfId="127" applyNumberFormat="1" applyFont="1" applyFill="1" applyBorder="1" applyAlignment="1" applyProtection="1">
      <alignment horizontal="center"/>
      <protection locked="0"/>
    </xf>
    <xf numFmtId="183" fontId="0" fillId="26" borderId="38" xfId="127" applyNumberFormat="1" applyFont="1" applyFill="1" applyBorder="1" applyAlignment="1" applyProtection="1">
      <alignment horizontal="center"/>
      <protection locked="0"/>
    </xf>
    <xf numFmtId="183" fontId="0" fillId="26" borderId="33" xfId="127" applyNumberFormat="1" applyFont="1" applyFill="1" applyBorder="1" applyAlignment="1" applyProtection="1">
      <alignment horizontal="center"/>
      <protection locked="0"/>
    </xf>
    <xf numFmtId="183" fontId="0" fillId="26" borderId="50" xfId="127" applyNumberFormat="1" applyFont="1" applyFill="1" applyBorder="1" applyAlignment="1" applyProtection="1">
      <alignment horizontal="center"/>
      <protection locked="0"/>
    </xf>
    <xf numFmtId="181" fontId="2" fillId="26" borderId="32" xfId="129" applyNumberFormat="1" applyFont="1" applyFill="1" applyBorder="1" applyAlignment="1" applyProtection="1">
      <alignment horizontal="right"/>
      <protection locked="0"/>
    </xf>
    <xf numFmtId="181" fontId="2" fillId="26" borderId="11" xfId="129" applyNumberFormat="1" applyFont="1" applyFill="1" applyBorder="1" applyAlignment="1" applyProtection="1">
      <alignment horizontal="right"/>
      <protection locked="0"/>
    </xf>
    <xf numFmtId="181" fontId="2" fillId="26" borderId="31" xfId="129" applyNumberFormat="1" applyFont="1" applyFill="1" applyBorder="1" applyAlignment="1" applyProtection="1">
      <alignment horizontal="right"/>
      <protection locked="0"/>
    </xf>
    <xf numFmtId="181" fontId="2" fillId="26" borderId="16" xfId="127" applyNumberFormat="1" applyFont="1" applyFill="1" applyBorder="1" applyProtection="1">
      <protection locked="0"/>
    </xf>
    <xf numFmtId="181" fontId="2" fillId="26" borderId="11" xfId="127" applyNumberFormat="1" applyFont="1" applyFill="1" applyBorder="1" applyProtection="1">
      <protection locked="0"/>
    </xf>
    <xf numFmtId="181" fontId="2" fillId="26" borderId="31" xfId="127" applyNumberFormat="1" applyFont="1" applyFill="1" applyBorder="1" applyProtection="1">
      <protection locked="0"/>
    </xf>
    <xf numFmtId="181" fontId="2" fillId="26" borderId="38" xfId="127" applyNumberFormat="1" applyFont="1" applyFill="1" applyBorder="1" applyProtection="1">
      <protection locked="0"/>
    </xf>
    <xf numFmtId="181" fontId="0" fillId="26" borderId="33" xfId="127" applyNumberFormat="1" applyFont="1" applyFill="1" applyBorder="1" applyAlignment="1" applyProtection="1">
      <alignment horizontal="right"/>
      <protection locked="0"/>
    </xf>
    <xf numFmtId="181" fontId="0" fillId="0" borderId="0" xfId="0" applyNumberFormat="1" applyFill="1"/>
    <xf numFmtId="181" fontId="2" fillId="26" borderId="24" xfId="127" applyNumberFormat="1" applyFont="1" applyFill="1" applyBorder="1" applyProtection="1">
      <protection locked="0"/>
    </xf>
    <xf numFmtId="0" fontId="31" fillId="0" borderId="0" xfId="0" applyFont="1" applyFill="1" applyBorder="1"/>
    <xf numFmtId="0" fontId="0" fillId="26" borderId="24" xfId="0" applyFill="1" applyBorder="1" applyProtection="1">
      <protection locked="0"/>
    </xf>
    <xf numFmtId="0" fontId="33" fillId="26" borderId="0" xfId="0" applyFont="1" applyFill="1" applyProtection="1"/>
    <xf numFmtId="0" fontId="0" fillId="26" borderId="0" xfId="0" applyFill="1" applyProtection="1"/>
    <xf numFmtId="0" fontId="4" fillId="24" borderId="34" xfId="0" applyFont="1" applyFill="1" applyBorder="1" applyAlignment="1" applyProtection="1">
      <alignment horizontal="center" vertical="center" wrapText="1"/>
    </xf>
    <xf numFmtId="0" fontId="3" fillId="0" borderId="26" xfId="0" applyFont="1" applyFill="1" applyBorder="1" applyProtection="1"/>
    <xf numFmtId="0" fontId="0" fillId="0" borderId="12" xfId="0" applyFill="1" applyBorder="1" applyAlignment="1" applyProtection="1">
      <alignment horizontal="center" vertical="center"/>
    </xf>
    <xf numFmtId="3" fontId="0" fillId="28" borderId="41" xfId="0" applyNumberFormat="1" applyFill="1" applyBorder="1" applyProtection="1"/>
    <xf numFmtId="181" fontId="2" fillId="28" borderId="32" xfId="129" applyNumberFormat="1" applyFont="1" applyFill="1" applyBorder="1" applyAlignment="1" applyProtection="1">
      <alignment horizontal="right"/>
    </xf>
    <xf numFmtId="182" fontId="0" fillId="0" borderId="41" xfId="0" applyNumberFormat="1" applyFill="1" applyBorder="1" applyProtection="1"/>
    <xf numFmtId="3" fontId="0" fillId="28" borderId="11" xfId="0" applyNumberFormat="1" applyFill="1" applyBorder="1" applyProtection="1"/>
    <xf numFmtId="181" fontId="2" fillId="28" borderId="11" xfId="129" applyNumberFormat="1" applyFont="1" applyFill="1" applyBorder="1" applyAlignment="1" applyProtection="1">
      <alignment horizontal="right"/>
    </xf>
    <xf numFmtId="182" fontId="0" fillId="0" borderId="11" xfId="0" applyNumberFormat="1" applyFill="1" applyBorder="1" applyProtection="1"/>
    <xf numFmtId="181" fontId="2" fillId="28" borderId="31" xfId="129" applyNumberFormat="1" applyFont="1" applyFill="1" applyBorder="1" applyAlignment="1" applyProtection="1">
      <alignment horizontal="right"/>
    </xf>
    <xf numFmtId="182" fontId="0" fillId="0" borderId="12" xfId="0" applyNumberFormat="1" applyFill="1" applyBorder="1" applyProtection="1"/>
    <xf numFmtId="0" fontId="3" fillId="0" borderId="15" xfId="0" applyFont="1" applyFill="1" applyBorder="1" applyProtection="1"/>
    <xf numFmtId="0" fontId="0" fillId="0" borderId="16" xfId="0" applyFill="1" applyBorder="1" applyAlignment="1" applyProtection="1">
      <alignment horizontal="center" vertical="center"/>
    </xf>
    <xf numFmtId="3" fontId="0" fillId="28" borderId="16" xfId="0" applyNumberFormat="1" applyFill="1" applyBorder="1" applyProtection="1"/>
    <xf numFmtId="181" fontId="2" fillId="28" borderId="16" xfId="127" applyNumberFormat="1" applyFont="1" applyFill="1" applyBorder="1" applyAlignment="1" applyProtection="1">
      <alignment horizontal="right"/>
    </xf>
    <xf numFmtId="182" fontId="0" fillId="0" borderId="16" xfId="0" applyNumberFormat="1" applyFill="1" applyBorder="1" applyProtection="1"/>
    <xf numFmtId="182" fontId="0" fillId="0" borderId="17" xfId="0" applyNumberFormat="1" applyFill="1" applyBorder="1" applyProtection="1"/>
    <xf numFmtId="0" fontId="3" fillId="0" borderId="18" xfId="0" applyFont="1" applyFill="1" applyBorder="1" applyProtection="1"/>
    <xf numFmtId="181" fontId="2" fillId="28" borderId="11" xfId="127" applyNumberFormat="1" applyFont="1" applyFill="1" applyBorder="1" applyAlignment="1" applyProtection="1">
      <alignment horizontal="right"/>
    </xf>
    <xf numFmtId="0" fontId="3" fillId="0" borderId="28" xfId="0" applyFont="1" applyFill="1" applyBorder="1" applyProtection="1"/>
    <xf numFmtId="181" fontId="2" fillId="28" borderId="31" xfId="127" applyNumberFormat="1" applyFont="1" applyFill="1" applyBorder="1" applyAlignment="1" applyProtection="1">
      <alignment horizontal="right"/>
    </xf>
    <xf numFmtId="182" fontId="0" fillId="0" borderId="22" xfId="0" applyNumberFormat="1" applyFill="1" applyBorder="1" applyProtection="1"/>
    <xf numFmtId="0" fontId="3" fillId="0" borderId="37" xfId="0" applyFont="1" applyFill="1" applyBorder="1" applyProtection="1"/>
    <xf numFmtId="181" fontId="2" fillId="28" borderId="38" xfId="127" applyNumberFormat="1" applyFont="1" applyFill="1" applyBorder="1" applyAlignment="1" applyProtection="1">
      <alignment horizontal="right"/>
    </xf>
    <xf numFmtId="182" fontId="0" fillId="0" borderId="36" xfId="0" applyNumberFormat="1" applyFill="1" applyBorder="1" applyProtection="1"/>
    <xf numFmtId="0" fontId="3" fillId="0" borderId="20" xfId="0" applyFont="1" applyFill="1" applyBorder="1" applyProtection="1"/>
    <xf numFmtId="0" fontId="0" fillId="0" borderId="21" xfId="0" applyFill="1" applyBorder="1" applyAlignment="1" applyProtection="1">
      <alignment horizontal="center" vertical="center"/>
    </xf>
    <xf numFmtId="3" fontId="0" fillId="28" borderId="21" xfId="0" applyNumberFormat="1" applyFill="1" applyBorder="1" applyProtection="1"/>
    <xf numFmtId="181" fontId="0" fillId="28" borderId="33" xfId="127" applyNumberFormat="1" applyFont="1" applyFill="1" applyBorder="1" applyAlignment="1" applyProtection="1">
      <alignment horizontal="right"/>
    </xf>
    <xf numFmtId="182" fontId="0" fillId="0" borderId="21" xfId="0" applyNumberFormat="1" applyFill="1" applyBorder="1" applyAlignment="1" applyProtection="1">
      <alignment horizontal="right"/>
    </xf>
    <xf numFmtId="182" fontId="0" fillId="0" borderId="22" xfId="0" applyNumberFormat="1" applyFill="1" applyBorder="1" applyAlignment="1" applyProtection="1">
      <alignment horizontal="right"/>
    </xf>
    <xf numFmtId="0" fontId="3" fillId="0" borderId="23" xfId="0" applyFont="1" applyFill="1" applyBorder="1" applyProtection="1"/>
    <xf numFmtId="0" fontId="0" fillId="0" borderId="24" xfId="0" applyFill="1" applyBorder="1" applyAlignment="1" applyProtection="1">
      <alignment horizontal="center" vertical="center"/>
    </xf>
    <xf numFmtId="3" fontId="0" fillId="28" borderId="24" xfId="0" applyNumberFormat="1" applyFill="1" applyBorder="1" applyProtection="1"/>
    <xf numFmtId="181" fontId="2" fillId="28" borderId="24" xfId="127" applyNumberFormat="1" applyFont="1" applyFill="1" applyBorder="1" applyAlignment="1" applyProtection="1">
      <alignment horizontal="right"/>
    </xf>
    <xf numFmtId="182" fontId="0" fillId="0" borderId="24" xfId="0" applyNumberFormat="1" applyFill="1" applyBorder="1" applyProtection="1"/>
    <xf numFmtId="182" fontId="0" fillId="0" borderId="25" xfId="0" applyNumberFormat="1" applyFill="1" applyBorder="1" applyProtection="1"/>
    <xf numFmtId="0" fontId="0" fillId="0" borderId="0" xfId="0" applyFont="1" applyAlignment="1">
      <alignment vertical="center"/>
    </xf>
    <xf numFmtId="0" fontId="0" fillId="29" borderId="0" xfId="0" applyFill="1" applyProtection="1"/>
    <xf numFmtId="0" fontId="27" fillId="29" borderId="0" xfId="0" applyFont="1" applyFill="1" applyBorder="1" applyProtection="1"/>
    <xf numFmtId="0" fontId="30" fillId="29" borderId="0" xfId="0" applyFont="1" applyFill="1" applyProtection="1"/>
    <xf numFmtId="0" fontId="28" fillId="29" borderId="10" xfId="0" applyFont="1" applyFill="1" applyBorder="1" applyProtection="1"/>
    <xf numFmtId="0" fontId="29" fillId="29" borderId="10" xfId="0" applyFont="1" applyFill="1" applyBorder="1" applyProtection="1"/>
    <xf numFmtId="0" fontId="0" fillId="29" borderId="10" xfId="0" applyFill="1" applyBorder="1" applyProtection="1"/>
    <xf numFmtId="0" fontId="0" fillId="29" borderId="0" xfId="0" applyFont="1" applyFill="1" applyBorder="1" applyProtection="1"/>
    <xf numFmtId="0" fontId="0" fillId="29" borderId="0" xfId="0" applyFill="1" applyBorder="1" applyProtection="1"/>
    <xf numFmtId="0" fontId="31" fillId="29" borderId="0" xfId="0" applyFont="1" applyFill="1" applyProtection="1"/>
    <xf numFmtId="0" fontId="31" fillId="29" borderId="0" xfId="0" applyFont="1" applyFill="1" applyBorder="1" applyProtection="1"/>
    <xf numFmtId="0" fontId="4" fillId="29" borderId="35" xfId="0" applyFont="1" applyFill="1" applyBorder="1" applyAlignment="1" applyProtection="1">
      <alignment horizontal="center" vertical="center" wrapText="1"/>
    </xf>
    <xf numFmtId="0" fontId="3" fillId="29" borderId="14" xfId="0" applyFont="1" applyFill="1" applyBorder="1" applyProtection="1"/>
    <xf numFmtId="0" fontId="0" fillId="29" borderId="14" xfId="0" applyFill="1" applyBorder="1" applyProtection="1">
      <protection locked="0"/>
    </xf>
    <xf numFmtId="0" fontId="0" fillId="29" borderId="14" xfId="0" applyFill="1" applyBorder="1" applyAlignment="1" applyProtection="1">
      <alignment horizontal="center" vertical="center"/>
    </xf>
    <xf numFmtId="183" fontId="0" fillId="29" borderId="14" xfId="127" applyNumberFormat="1" applyFont="1" applyFill="1" applyBorder="1" applyAlignment="1" applyProtection="1">
      <alignment horizontal="center"/>
      <protection locked="0"/>
    </xf>
    <xf numFmtId="3" fontId="0" fillId="29" borderId="14" xfId="0" applyNumberFormat="1" applyFill="1" applyBorder="1" applyProtection="1"/>
    <xf numFmtId="183" fontId="2" fillId="29" borderId="14" xfId="127" applyNumberFormat="1" applyFont="1" applyFill="1" applyBorder="1" applyProtection="1">
      <protection locked="0"/>
    </xf>
    <xf numFmtId="183" fontId="2" fillId="29" borderId="14" xfId="127" applyNumberFormat="1" applyFont="1" applyFill="1" applyBorder="1" applyProtection="1"/>
    <xf numFmtId="182" fontId="0" fillId="29" borderId="14" xfId="0" applyNumberFormat="1" applyFill="1" applyBorder="1" applyProtection="1"/>
    <xf numFmtId="182" fontId="31" fillId="29" borderId="14" xfId="0" applyNumberFormat="1" applyFont="1" applyFill="1" applyBorder="1" applyProtection="1"/>
    <xf numFmtId="0" fontId="0" fillId="29" borderId="0" xfId="0" applyFill="1" applyProtection="1">
      <protection locked="0"/>
    </xf>
    <xf numFmtId="0" fontId="0" fillId="0" borderId="0" xfId="0" applyProtection="1"/>
    <xf numFmtId="0" fontId="27" fillId="0" borderId="0" xfId="0" applyFont="1" applyBorder="1" applyProtection="1"/>
    <xf numFmtId="0" fontId="28" fillId="0" borderId="10" xfId="0" applyFont="1" applyBorder="1" applyProtection="1"/>
    <xf numFmtId="0" fontId="27" fillId="0" borderId="10" xfId="0" applyFont="1" applyBorder="1" applyProtection="1"/>
    <xf numFmtId="0" fontId="3" fillId="0" borderId="18" xfId="0" applyFont="1" applyBorder="1" applyProtection="1"/>
    <xf numFmtId="0" fontId="0" fillId="0" borderId="11" xfId="0" applyBorder="1" applyProtection="1"/>
    <xf numFmtId="181" fontId="0" fillId="0" borderId="11" xfId="0" applyNumberFormat="1" applyBorder="1" applyAlignment="1" applyProtection="1">
      <alignment horizontal="center"/>
    </xf>
    <xf numFmtId="164" fontId="0" fillId="0" borderId="11" xfId="0" applyNumberFormat="1" applyBorder="1" applyAlignment="1" applyProtection="1">
      <alignment horizontal="center"/>
    </xf>
    <xf numFmtId="7" fontId="0" fillId="0" borderId="11" xfId="0" applyNumberFormat="1" applyBorder="1" applyProtection="1"/>
    <xf numFmtId="7" fontId="0" fillId="0" borderId="19" xfId="0" applyNumberFormat="1" applyBorder="1" applyProtection="1"/>
    <xf numFmtId="0" fontId="3" fillId="0" borderId="28" xfId="0" applyFont="1" applyBorder="1" applyProtection="1"/>
    <xf numFmtId="0" fontId="0" fillId="0" borderId="13" xfId="0" applyBorder="1" applyProtection="1"/>
    <xf numFmtId="7" fontId="0" fillId="0" borderId="13" xfId="0" applyNumberFormat="1" applyBorder="1" applyProtection="1"/>
    <xf numFmtId="7" fontId="0" fillId="0" borderId="29" xfId="0" applyNumberFormat="1" applyBorder="1" applyProtection="1"/>
    <xf numFmtId="181" fontId="0" fillId="0" borderId="13" xfId="0" applyNumberFormat="1" applyBorder="1" applyAlignment="1" applyProtection="1">
      <alignment horizontal="center"/>
    </xf>
    <xf numFmtId="164" fontId="0" fillId="0" borderId="13" xfId="0" applyNumberFormat="1" applyBorder="1" applyAlignment="1" applyProtection="1">
      <alignment horizontal="center"/>
    </xf>
    <xf numFmtId="7" fontId="0" fillId="0" borderId="11" xfId="0" applyNumberFormat="1" applyBorder="1" applyAlignment="1" applyProtection="1">
      <alignment horizontal="right"/>
    </xf>
    <xf numFmtId="7" fontId="0" fillId="0" borderId="19" xfId="0" applyNumberFormat="1" applyBorder="1" applyAlignment="1" applyProtection="1">
      <alignment horizontal="right"/>
    </xf>
    <xf numFmtId="0" fontId="3" fillId="0" borderId="51" xfId="0" applyFont="1" applyFill="1" applyBorder="1" applyProtection="1"/>
    <xf numFmtId="0" fontId="0" fillId="0" borderId="40" xfId="0" applyBorder="1" applyProtection="1"/>
    <xf numFmtId="181" fontId="0" fillId="0" borderId="40" xfId="0" applyNumberFormat="1" applyBorder="1" applyAlignment="1" applyProtection="1">
      <alignment horizontal="center"/>
    </xf>
    <xf numFmtId="181" fontId="0" fillId="0" borderId="21" xfId="0" applyNumberFormat="1" applyBorder="1" applyAlignment="1" applyProtection="1">
      <alignment horizontal="center"/>
    </xf>
    <xf numFmtId="164" fontId="0" fillId="0" borderId="40" xfId="0" applyNumberFormat="1" applyBorder="1" applyAlignment="1" applyProtection="1">
      <alignment horizontal="center"/>
    </xf>
    <xf numFmtId="7" fontId="0" fillId="0" borderId="40" xfId="0" applyNumberFormat="1" applyBorder="1" applyAlignment="1" applyProtection="1">
      <alignment horizontal="right"/>
    </xf>
    <xf numFmtId="7" fontId="0" fillId="0" borderId="45" xfId="0" applyNumberFormat="1" applyBorder="1" applyAlignment="1" applyProtection="1">
      <alignment horizontal="right"/>
    </xf>
    <xf numFmtId="0" fontId="0" fillId="0" borderId="0" xfId="0" applyBorder="1" applyProtection="1"/>
    <xf numFmtId="0" fontId="4" fillId="24" borderId="58" xfId="0" applyFont="1" applyFill="1" applyBorder="1" applyAlignment="1" applyProtection="1"/>
    <xf numFmtId="0" fontId="4" fillId="24" borderId="58" xfId="0" applyFont="1" applyFill="1" applyBorder="1" applyAlignment="1" applyProtection="1">
      <alignment horizontal="center"/>
    </xf>
    <xf numFmtId="5" fontId="0" fillId="0" borderId="30" xfId="0" applyNumberFormat="1" applyFont="1" applyBorder="1" applyAlignment="1" applyProtection="1">
      <alignment horizontal="center"/>
    </xf>
    <xf numFmtId="5" fontId="0" fillId="0" borderId="0" xfId="0" applyNumberFormat="1" applyProtection="1"/>
    <xf numFmtId="5" fontId="0" fillId="0" borderId="27" xfId="0" applyNumberFormat="1" applyFont="1" applyBorder="1" applyAlignment="1" applyProtection="1">
      <alignment horizontal="center"/>
    </xf>
    <xf numFmtId="0" fontId="3" fillId="0" borderId="46" xfId="0" applyFont="1" applyFill="1" applyBorder="1" applyProtection="1"/>
    <xf numFmtId="5" fontId="3" fillId="0" borderId="47" xfId="0" applyNumberFormat="1" applyFont="1" applyBorder="1" applyAlignment="1" applyProtection="1">
      <alignment horizontal="center"/>
    </xf>
    <xf numFmtId="5" fontId="0" fillId="0" borderId="55" xfId="0" applyNumberFormat="1" applyFont="1" applyBorder="1" applyAlignment="1" applyProtection="1">
      <alignment horizontal="center"/>
    </xf>
    <xf numFmtId="0" fontId="31" fillId="0" borderId="0" xfId="0" applyFont="1" applyProtection="1"/>
    <xf numFmtId="5" fontId="3" fillId="0" borderId="30" xfId="0" applyNumberFormat="1" applyFont="1" applyBorder="1" applyAlignment="1" applyProtection="1">
      <alignment horizontal="center"/>
    </xf>
    <xf numFmtId="5" fontId="31" fillId="0" borderId="0" xfId="0" applyNumberFormat="1" applyFont="1" applyProtection="1"/>
    <xf numFmtId="0" fontId="3" fillId="0" borderId="48" xfId="0" applyFont="1" applyFill="1" applyBorder="1" applyProtection="1"/>
    <xf numFmtId="9" fontId="3" fillId="0" borderId="49" xfId="128" applyFont="1" applyBorder="1" applyAlignment="1" applyProtection="1">
      <alignment horizontal="center"/>
    </xf>
    <xf numFmtId="0" fontId="4" fillId="28" borderId="23" xfId="0" applyFont="1" applyFill="1" applyBorder="1" applyAlignment="1" applyProtection="1">
      <alignment horizontal="center" vertical="center" wrapText="1"/>
    </xf>
    <xf numFmtId="0" fontId="4" fillId="28" borderId="24" xfId="0" applyFont="1" applyFill="1" applyBorder="1" applyAlignment="1" applyProtection="1">
      <alignment horizontal="center" vertical="center" wrapText="1"/>
    </xf>
    <xf numFmtId="0" fontId="4" fillId="28" borderId="25" xfId="0" applyFont="1" applyFill="1" applyBorder="1" applyAlignment="1" applyProtection="1">
      <alignment horizontal="center" vertical="center" wrapText="1"/>
    </xf>
    <xf numFmtId="0" fontId="3" fillId="28" borderId="0" xfId="0" applyFont="1" applyFill="1" applyAlignment="1">
      <alignment wrapText="1"/>
    </xf>
    <xf numFmtId="0" fontId="44" fillId="25" borderId="0" xfId="0" applyFont="1" applyFill="1" applyAlignment="1">
      <alignment horizontal="left" vertical="center" wrapText="1"/>
    </xf>
    <xf numFmtId="0" fontId="2" fillId="25" borderId="0" xfId="0" applyFont="1" applyFill="1" applyAlignment="1">
      <alignment horizontal="left" vertical="center" wrapText="1"/>
    </xf>
    <xf numFmtId="0" fontId="0" fillId="25" borderId="0" xfId="0" applyFont="1" applyFill="1" applyAlignment="1">
      <alignment horizontal="left" vertical="center" wrapText="1"/>
    </xf>
    <xf numFmtId="0" fontId="0" fillId="25" borderId="0" xfId="0" applyFill="1" applyAlignment="1">
      <alignment horizontal="left" vertical="center" wrapText="1"/>
    </xf>
    <xf numFmtId="0" fontId="0" fillId="25" borderId="0" xfId="0" applyFill="1" applyAlignment="1">
      <alignment horizontal="left" wrapText="1"/>
    </xf>
    <xf numFmtId="0" fontId="3" fillId="27" borderId="42" xfId="0" applyFont="1" applyFill="1" applyBorder="1" applyAlignment="1">
      <alignment horizontal="left" wrapText="1"/>
    </xf>
    <xf numFmtId="0" fontId="3" fillId="27" borderId="43" xfId="0" applyFont="1" applyFill="1" applyBorder="1" applyAlignment="1">
      <alignment horizontal="left" wrapText="1"/>
    </xf>
    <xf numFmtId="0" fontId="3" fillId="27" borderId="44" xfId="0" applyFont="1" applyFill="1" applyBorder="1" applyAlignment="1">
      <alignment horizontal="left" wrapText="1"/>
    </xf>
    <xf numFmtId="0" fontId="2" fillId="0" borderId="0" xfId="0" applyFont="1" applyAlignment="1">
      <alignment vertical="center" wrapText="1"/>
    </xf>
    <xf numFmtId="0" fontId="3" fillId="0" borderId="0" xfId="0" applyFont="1" applyAlignment="1">
      <alignment vertical="center"/>
    </xf>
    <xf numFmtId="0" fontId="2" fillId="0" borderId="0" xfId="0" applyFont="1" applyAlignment="1">
      <alignment vertical="center"/>
    </xf>
    <xf numFmtId="0" fontId="34" fillId="0" borderId="0" xfId="0" applyFont="1"/>
    <xf numFmtId="0" fontId="0" fillId="0" borderId="0" xfId="0" applyFont="1" applyAlignment="1">
      <alignment vertical="center"/>
    </xf>
    <xf numFmtId="0" fontId="0" fillId="0" borderId="0" xfId="0" applyFont="1" applyAlignment="1">
      <alignment vertical="center" wrapText="1"/>
    </xf>
    <xf numFmtId="0" fontId="0" fillId="0" borderId="0" xfId="0" applyFont="1" applyAlignment="1">
      <alignment horizontal="left" vertical="center" wrapText="1"/>
    </xf>
    <xf numFmtId="0" fontId="2" fillId="26" borderId="0" xfId="0" applyFont="1" applyFill="1" applyAlignment="1">
      <alignment vertical="center"/>
    </xf>
    <xf numFmtId="5" fontId="0" fillId="0" borderId="59" xfId="0" applyNumberFormat="1" applyFont="1" applyBorder="1" applyAlignment="1" applyProtection="1">
      <alignment horizontal="center"/>
    </xf>
    <xf numFmtId="5" fontId="0" fillId="0" borderId="56" xfId="0" applyNumberFormat="1" applyFont="1" applyBorder="1" applyAlignment="1" applyProtection="1">
      <alignment horizontal="center"/>
    </xf>
    <xf numFmtId="5" fontId="0" fillId="0" borderId="61" xfId="0" applyNumberFormat="1" applyFont="1" applyBorder="1" applyAlignment="1" applyProtection="1">
      <alignment horizontal="center"/>
    </xf>
    <xf numFmtId="5" fontId="0" fillId="0" borderId="53" xfId="0" applyNumberFormat="1" applyFont="1" applyBorder="1" applyAlignment="1" applyProtection="1">
      <alignment horizontal="center"/>
    </xf>
    <xf numFmtId="5" fontId="3" fillId="0" borderId="62" xfId="0" applyNumberFormat="1" applyFont="1" applyBorder="1" applyAlignment="1" applyProtection="1">
      <alignment horizontal="center"/>
    </xf>
    <xf numFmtId="5" fontId="3" fillId="0" borderId="52" xfId="0" applyNumberFormat="1" applyFont="1" applyBorder="1" applyAlignment="1" applyProtection="1">
      <alignment horizontal="center"/>
    </xf>
    <xf numFmtId="9" fontId="3" fillId="0" borderId="64" xfId="128" applyFont="1" applyBorder="1" applyAlignment="1" applyProtection="1">
      <alignment horizontal="center"/>
    </xf>
    <xf numFmtId="9" fontId="3" fillId="0" borderId="57" xfId="128" applyFont="1" applyBorder="1" applyAlignment="1" applyProtection="1">
      <alignment horizontal="center"/>
    </xf>
    <xf numFmtId="0" fontId="4" fillId="24" borderId="58" xfId="0" applyFont="1" applyFill="1" applyBorder="1" applyAlignment="1" applyProtection="1">
      <alignment horizontal="center"/>
    </xf>
    <xf numFmtId="0" fontId="4" fillId="24" borderId="63" xfId="0" applyFont="1" applyFill="1" applyBorder="1" applyAlignment="1" applyProtection="1">
      <alignment horizontal="center"/>
    </xf>
    <xf numFmtId="5" fontId="0" fillId="0" borderId="62" xfId="0" applyNumberFormat="1" applyFont="1" applyBorder="1" applyAlignment="1" applyProtection="1">
      <alignment horizontal="center"/>
    </xf>
    <xf numFmtId="5" fontId="0" fillId="0" borderId="52" xfId="0" applyNumberFormat="1" applyFont="1" applyBorder="1" applyAlignment="1" applyProtection="1">
      <alignment horizontal="center"/>
    </xf>
    <xf numFmtId="5" fontId="3" fillId="0" borderId="60" xfId="0" applyNumberFormat="1" applyFont="1" applyBorder="1" applyAlignment="1" applyProtection="1">
      <alignment horizontal="center"/>
    </xf>
    <xf numFmtId="5" fontId="3" fillId="0" borderId="54" xfId="0" applyNumberFormat="1" applyFont="1" applyBorder="1" applyAlignment="1" applyProtection="1">
      <alignment horizontal="center"/>
    </xf>
    <xf numFmtId="5" fontId="3" fillId="0" borderId="30" xfId="0" applyNumberFormat="1" applyFont="1" applyBorder="1" applyAlignment="1" applyProtection="1">
      <alignment horizontal="center"/>
    </xf>
    <xf numFmtId="9" fontId="3" fillId="0" borderId="49" xfId="128" applyFont="1" applyBorder="1" applyAlignment="1" applyProtection="1">
      <alignment horizontal="center"/>
    </xf>
    <xf numFmtId="5" fontId="0" fillId="0" borderId="27" xfId="0" applyNumberFormat="1" applyFont="1" applyBorder="1" applyAlignment="1" applyProtection="1">
      <alignment horizontal="center"/>
    </xf>
    <xf numFmtId="0" fontId="40" fillId="29" borderId="0" xfId="0" applyFont="1" applyFill="1" applyBorder="1" applyAlignment="1" applyProtection="1">
      <alignment horizontal="center"/>
    </xf>
    <xf numFmtId="5" fontId="0" fillId="0" borderId="30" xfId="0" applyNumberFormat="1" applyFont="1" applyBorder="1" applyAlignment="1" applyProtection="1">
      <alignment horizontal="center"/>
    </xf>
    <xf numFmtId="5" fontId="3" fillId="0" borderId="47" xfId="0" applyNumberFormat="1" applyFont="1" applyBorder="1" applyAlignment="1" applyProtection="1">
      <alignment horizontal="center"/>
    </xf>
    <xf numFmtId="5" fontId="0" fillId="0" borderId="55" xfId="0" applyNumberFormat="1" applyFont="1" applyBorder="1" applyAlignment="1" applyProtection="1">
      <alignment horizontal="center"/>
    </xf>
    <xf numFmtId="9" fontId="3" fillId="30" borderId="64" xfId="128" applyFont="1" applyFill="1" applyBorder="1" applyAlignment="1" applyProtection="1">
      <alignment horizontal="center"/>
    </xf>
    <xf numFmtId="9" fontId="3" fillId="30" borderId="57" xfId="128" applyFont="1" applyFill="1" applyBorder="1" applyAlignment="1" applyProtection="1">
      <alignment horizontal="center"/>
    </xf>
  </cellXfs>
  <cellStyles count="130">
    <cellStyle name="20 % - Accent1" xfId="1"/>
    <cellStyle name="20 % - Accent2" xfId="2"/>
    <cellStyle name="20 % - Accent3" xfId="3"/>
    <cellStyle name="20 % - Accent4" xfId="4"/>
    <cellStyle name="20 % - Accent5" xfId="5"/>
    <cellStyle name="20 % - Accent6" xfId="6"/>
    <cellStyle name="20% - Accent1 2" xfId="7"/>
    <cellStyle name="20% - Accent2 2" xfId="8"/>
    <cellStyle name="20% - Accent3 2" xfId="9"/>
    <cellStyle name="20% - Accent4 2" xfId="10"/>
    <cellStyle name="20% - Accent5 2" xfId="11"/>
    <cellStyle name="20% - Accent6 2" xfId="12"/>
    <cellStyle name="40 % - Accent1" xfId="13"/>
    <cellStyle name="40 % - Accent2" xfId="14"/>
    <cellStyle name="40 % - Accent3" xfId="15"/>
    <cellStyle name="40 % - Accent4" xfId="16"/>
    <cellStyle name="40 % - Accent5" xfId="17"/>
    <cellStyle name="40 % - Accent6" xfId="18"/>
    <cellStyle name="40% - Accent1 2" xfId="19"/>
    <cellStyle name="40% - Accent2 2" xfId="20"/>
    <cellStyle name="40% - Accent3 2" xfId="21"/>
    <cellStyle name="40% - Accent4 2" xfId="22"/>
    <cellStyle name="40% - Accent5 2" xfId="23"/>
    <cellStyle name="40% - Accent6 2" xfId="24"/>
    <cellStyle name="60 % - Accent1" xfId="25"/>
    <cellStyle name="60 % - Accent2" xfId="26"/>
    <cellStyle name="60 % - Accent3" xfId="27"/>
    <cellStyle name="60 % - Accent4" xfId="28"/>
    <cellStyle name="60 % - Accent5" xfId="29"/>
    <cellStyle name="60 % - Accent6" xfId="30"/>
    <cellStyle name="60% - Accent1 2" xfId="31"/>
    <cellStyle name="60% - Accent2 2" xfId="32"/>
    <cellStyle name="60% - Accent3 2" xfId="33"/>
    <cellStyle name="60% - Accent4 2" xfId="34"/>
    <cellStyle name="60% - Accent5 2" xfId="35"/>
    <cellStyle name="60% - Accent6 2" xfId="36"/>
    <cellStyle name="Accent1 2" xfId="37"/>
    <cellStyle name="Accent2 2" xfId="38"/>
    <cellStyle name="Accent3 2" xfId="39"/>
    <cellStyle name="Accent4 2" xfId="40"/>
    <cellStyle name="Accent5 2" xfId="41"/>
    <cellStyle name="Accent6 2" xfId="42"/>
    <cellStyle name="Avertissement" xfId="43"/>
    <cellStyle name="Bad 2" xfId="44"/>
    <cellStyle name="billion" xfId="45"/>
    <cellStyle name="Calcul" xfId="46"/>
    <cellStyle name="Calculation 2" xfId="47"/>
    <cellStyle name="Cellule liée" xfId="48"/>
    <cellStyle name="Check Cell 2" xfId="49"/>
    <cellStyle name="Comma" xfId="127" builtinId="3"/>
    <cellStyle name="Comma 2" xfId="50"/>
    <cellStyle name="Comma 2 2" xfId="51"/>
    <cellStyle name="Comma 2 3" xfId="52"/>
    <cellStyle name="Comma 3" xfId="53"/>
    <cellStyle name="Comma 4" xfId="54"/>
    <cellStyle name="Commentaire" xfId="55"/>
    <cellStyle name="Currency" xfId="129" builtinId="4"/>
    <cellStyle name="Currency 2" xfId="56"/>
    <cellStyle name="Currency 2 2" xfId="57"/>
    <cellStyle name="Currency 3" xfId="58"/>
    <cellStyle name="Entrée" xfId="59"/>
    <cellStyle name="Euro" xfId="60"/>
    <cellStyle name="Euro billion" xfId="61"/>
    <cellStyle name="Euro million" xfId="62"/>
    <cellStyle name="Euro thousand" xfId="63"/>
    <cellStyle name="Explanatory Text 2" xfId="64"/>
    <cellStyle name="GBP" xfId="65"/>
    <cellStyle name="GBP billion" xfId="66"/>
    <cellStyle name="GBP million" xfId="67"/>
    <cellStyle name="GBP thousand" xfId="68"/>
    <cellStyle name="Good 2" xfId="69"/>
    <cellStyle name="Heading 1 2" xfId="70"/>
    <cellStyle name="Heading 2 2" xfId="71"/>
    <cellStyle name="Heading 3 2" xfId="72"/>
    <cellStyle name="Heading 4 2" xfId="73"/>
    <cellStyle name="Input 2" xfId="74"/>
    <cellStyle name="Insatisfaisant" xfId="75"/>
    <cellStyle name="Linked Cell 2" xfId="76"/>
    <cellStyle name="million" xfId="77"/>
    <cellStyle name="Neutral 2" xfId="78"/>
    <cellStyle name="Neutre" xfId="79"/>
    <cellStyle name="Normal" xfId="0" builtinId="0"/>
    <cellStyle name="Normal 10" xfId="80"/>
    <cellStyle name="Normal 10 2" xfId="81"/>
    <cellStyle name="Normal 11" xfId="82"/>
    <cellStyle name="Normal 12" xfId="83"/>
    <cellStyle name="Normal 2" xfId="84"/>
    <cellStyle name="Normal 2 2" xfId="85"/>
    <cellStyle name="Normal 2 2 2" xfId="86"/>
    <cellStyle name="Normal 2 3" xfId="87"/>
    <cellStyle name="Normal 2 4" xfId="88"/>
    <cellStyle name="Normal 2 5" xfId="89"/>
    <cellStyle name="Normal 2 6" xfId="90"/>
    <cellStyle name="Normal 2_Attachment A - UNITAID 2010 Forecast Template - Mali" xfId="91"/>
    <cellStyle name="Normal 3" xfId="92"/>
    <cellStyle name="Normal 3 2" xfId="93"/>
    <cellStyle name="Normal 4" xfId="94"/>
    <cellStyle name="Normal 5" xfId="95"/>
    <cellStyle name="Normal 6" xfId="96"/>
    <cellStyle name="Normal 7" xfId="97"/>
    <cellStyle name="Normal 8" xfId="98"/>
    <cellStyle name="Normal 9" xfId="99"/>
    <cellStyle name="Note 2" xfId="100"/>
    <cellStyle name="Output 2" xfId="101"/>
    <cellStyle name="Percent" xfId="128" builtinId="5"/>
    <cellStyle name="Percent 2" xfId="102"/>
    <cellStyle name="Percent 2 2" xfId="103"/>
    <cellStyle name="Percent 2 3" xfId="104"/>
    <cellStyle name="Percent 3" xfId="105"/>
    <cellStyle name="Percent 4" xfId="106"/>
    <cellStyle name="Percent 5" xfId="107"/>
    <cellStyle name="RowLevel_1_chart version6_BW2.xls" xfId="108"/>
    <cellStyle name="Satisfaisant" xfId="109"/>
    <cellStyle name="Sortie" xfId="110"/>
    <cellStyle name="Text" xfId="111"/>
    <cellStyle name="Texte explicatif" xfId="112"/>
    <cellStyle name="Thousand" xfId="113"/>
    <cellStyle name="Title 2" xfId="114"/>
    <cellStyle name="Titre" xfId="115"/>
    <cellStyle name="Titre 1" xfId="116"/>
    <cellStyle name="Titre 2" xfId="117"/>
    <cellStyle name="Titre 3" xfId="118"/>
    <cellStyle name="Titre 4" xfId="119"/>
    <cellStyle name="Total 2" xfId="120"/>
    <cellStyle name="USD" xfId="121"/>
    <cellStyle name="USD billion" xfId="122"/>
    <cellStyle name="USD million" xfId="123"/>
    <cellStyle name="USD thousand" xfId="124"/>
    <cellStyle name="Vérification" xfId="125"/>
    <cellStyle name="Warning Text 2" xfId="126"/>
  </cellStyles>
  <dxfs count="0"/>
  <tableStyles count="0" defaultTableStyle="TableStyleMedium9" defaultPivotStyle="PivotStyleLight16"/>
  <colors>
    <mruColors>
      <color rgb="FFFFFFC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baseline="0"/>
              <a:t> </a:t>
            </a:r>
            <a:r>
              <a:rPr lang="en-US"/>
              <a:t>Cost Comparison by Formulation</a:t>
            </a:r>
            <a:r>
              <a:rPr lang="en-US" baseline="0"/>
              <a:t> Type (pppy)</a:t>
            </a:r>
            <a:endParaRPr lang="en-US"/>
          </a:p>
        </c:rich>
      </c:tx>
      <c:layout/>
      <c:overlay val="0"/>
    </c:title>
    <c:autoTitleDeleted val="0"/>
    <c:plotArea>
      <c:layout>
        <c:manualLayout>
          <c:layoutTarget val="inner"/>
          <c:xMode val="edge"/>
          <c:yMode val="edge"/>
          <c:x val="0.10865592978379313"/>
          <c:y val="0.17552088407632674"/>
          <c:w val="0.64241040018430251"/>
          <c:h val="0.60786354808572918"/>
        </c:manualLayout>
      </c:layout>
      <c:barChart>
        <c:barDir val="col"/>
        <c:grouping val="stacked"/>
        <c:varyColors val="0"/>
        <c:ser>
          <c:idx val="1"/>
          <c:order val="0"/>
          <c:tx>
            <c:strRef>
              <c:f>'Inputs and Cost Comparison'!$B$30</c:f>
              <c:strCache>
                <c:ptCount val="1"/>
                <c:pt idx="0">
                  <c:v>Total Product Cost (PPPY)</c:v>
                </c:pt>
              </c:strCache>
            </c:strRef>
          </c:tx>
          <c:spPr>
            <a:solidFill>
              <a:schemeClr val="accent1"/>
            </a:solidFill>
          </c:spPr>
          <c:invertIfNegative val="0"/>
          <c:dLbls>
            <c:txPr>
              <a:bodyPr/>
              <a:lstStyle/>
              <a:p>
                <a:pPr>
                  <a:defRPr b="1"/>
                </a:pPr>
                <a:endParaRPr lang="fr-FR"/>
              </a:p>
            </c:txPr>
            <c:showLegendKey val="0"/>
            <c:showVal val="1"/>
            <c:showCatName val="0"/>
            <c:showSerName val="0"/>
            <c:showPercent val="0"/>
            <c:showBubbleSize val="0"/>
            <c:showLeaderLines val="0"/>
          </c:dLbls>
          <c:cat>
            <c:strRef>
              <c:f>'Inputs and Cost Comparison'!$C$26:$I$26</c:f>
              <c:strCache>
                <c:ptCount val="6"/>
                <c:pt idx="0">
                  <c:v>FDCs</c:v>
                </c:pt>
                <c:pt idx="1">
                  <c:v>Tablets (singles)</c:v>
                </c:pt>
                <c:pt idx="3">
                  <c:v>Oral Pellets</c:v>
                </c:pt>
                <c:pt idx="5">
                  <c:v>Oral Solutions</c:v>
                </c:pt>
              </c:strCache>
            </c:strRef>
          </c:cat>
          <c:val>
            <c:numRef>
              <c:f>'Inputs and Cost Comparison'!$C$30:$I$30</c:f>
              <c:numCache>
                <c:formatCode>"$"#,##0_);\("$"#,##0\)</c:formatCode>
                <c:ptCount val="7"/>
                <c:pt idx="0">
                  <c:v>0</c:v>
                </c:pt>
                <c:pt idx="1">
                  <c:v>0</c:v>
                </c:pt>
                <c:pt idx="3">
                  <c:v>0</c:v>
                </c:pt>
                <c:pt idx="5">
                  <c:v>0</c:v>
                </c:pt>
              </c:numCache>
            </c:numRef>
          </c:val>
        </c:ser>
        <c:ser>
          <c:idx val="2"/>
          <c:order val="1"/>
          <c:tx>
            <c:strRef>
              <c:f>'Inputs and Cost Comparison'!$B$31</c:f>
              <c:strCache>
                <c:ptCount val="1"/>
                <c:pt idx="0">
                  <c:v>Total Shipping Cost (PPPY)</c:v>
                </c:pt>
              </c:strCache>
            </c:strRef>
          </c:tx>
          <c:invertIfNegative val="0"/>
          <c:dLbls>
            <c:txPr>
              <a:bodyPr/>
              <a:lstStyle/>
              <a:p>
                <a:pPr>
                  <a:defRPr b="1"/>
                </a:pPr>
                <a:endParaRPr lang="fr-FR"/>
              </a:p>
            </c:txPr>
            <c:showLegendKey val="0"/>
            <c:showVal val="1"/>
            <c:showCatName val="0"/>
            <c:showSerName val="0"/>
            <c:showPercent val="0"/>
            <c:showBubbleSize val="0"/>
            <c:showLeaderLines val="0"/>
          </c:dLbls>
          <c:cat>
            <c:strRef>
              <c:f>'Inputs and Cost Comparison'!$C$26:$I$26</c:f>
              <c:strCache>
                <c:ptCount val="6"/>
                <c:pt idx="0">
                  <c:v>FDCs</c:v>
                </c:pt>
                <c:pt idx="1">
                  <c:v>Tablets (singles)</c:v>
                </c:pt>
                <c:pt idx="3">
                  <c:v>Oral Pellets</c:v>
                </c:pt>
                <c:pt idx="5">
                  <c:v>Oral Solutions</c:v>
                </c:pt>
              </c:strCache>
            </c:strRef>
          </c:cat>
          <c:val>
            <c:numRef>
              <c:f>'Inputs and Cost Comparison'!$C$31:$I$31</c:f>
              <c:numCache>
                <c:formatCode>"$"#,##0_);\("$"#,##0\)</c:formatCode>
                <c:ptCount val="7"/>
                <c:pt idx="0">
                  <c:v>0</c:v>
                </c:pt>
                <c:pt idx="1">
                  <c:v>0</c:v>
                </c:pt>
                <c:pt idx="3">
                  <c:v>0</c:v>
                </c:pt>
                <c:pt idx="5">
                  <c:v>0</c:v>
                </c:pt>
              </c:numCache>
            </c:numRef>
          </c:val>
        </c:ser>
        <c:dLbls>
          <c:showLegendKey val="0"/>
          <c:showVal val="0"/>
          <c:showCatName val="0"/>
          <c:showSerName val="0"/>
          <c:showPercent val="0"/>
          <c:showBubbleSize val="0"/>
        </c:dLbls>
        <c:gapWidth val="110"/>
        <c:overlap val="100"/>
        <c:axId val="72309760"/>
        <c:axId val="72319744"/>
      </c:barChart>
      <c:catAx>
        <c:axId val="72309760"/>
        <c:scaling>
          <c:orientation val="minMax"/>
        </c:scaling>
        <c:delete val="0"/>
        <c:axPos val="b"/>
        <c:majorTickMark val="none"/>
        <c:minorTickMark val="none"/>
        <c:tickLblPos val="nextTo"/>
        <c:txPr>
          <a:bodyPr/>
          <a:lstStyle/>
          <a:p>
            <a:pPr>
              <a:defRPr sz="1200"/>
            </a:pPr>
            <a:endParaRPr lang="fr-FR"/>
          </a:p>
        </c:txPr>
        <c:crossAx val="72319744"/>
        <c:crosses val="autoZero"/>
        <c:auto val="1"/>
        <c:lblAlgn val="ctr"/>
        <c:lblOffset val="100"/>
        <c:noMultiLvlLbl val="0"/>
      </c:catAx>
      <c:valAx>
        <c:axId val="72319744"/>
        <c:scaling>
          <c:orientation val="minMax"/>
        </c:scaling>
        <c:delete val="0"/>
        <c:axPos val="l"/>
        <c:majorGridlines>
          <c:spPr>
            <a:ln>
              <a:solidFill>
                <a:schemeClr val="bg1">
                  <a:lumMod val="85000"/>
                </a:schemeClr>
              </a:solidFill>
              <a:prstDash val="sysDash"/>
            </a:ln>
          </c:spPr>
        </c:majorGridlines>
        <c:numFmt formatCode="&quot;$&quot;#,##0_);\(&quot;$&quot;#,##0\)" sourceLinked="1"/>
        <c:majorTickMark val="none"/>
        <c:minorTickMark val="none"/>
        <c:tickLblPos val="nextTo"/>
        <c:txPr>
          <a:bodyPr/>
          <a:lstStyle/>
          <a:p>
            <a:pPr>
              <a:defRPr sz="1200"/>
            </a:pPr>
            <a:endParaRPr lang="fr-FR"/>
          </a:p>
        </c:txPr>
        <c:crossAx val="72309760"/>
        <c:crosses val="autoZero"/>
        <c:crossBetween val="between"/>
      </c:valAx>
    </c:plotArea>
    <c:legend>
      <c:legendPos val="r"/>
      <c:layout>
        <c:manualLayout>
          <c:xMode val="edge"/>
          <c:yMode val="edge"/>
          <c:x val="0.77290672221335754"/>
          <c:y val="0.33888943014748524"/>
          <c:w val="0.21662054955435245"/>
          <c:h val="0.3024831397947238"/>
        </c:manualLayout>
      </c:layout>
      <c:overlay val="0"/>
      <c:txPr>
        <a:bodyPr/>
        <a:lstStyle/>
        <a:p>
          <a:pPr>
            <a:defRPr sz="1200"/>
          </a:pPr>
          <a:endParaRPr lang="fr-FR"/>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13</xdr:col>
      <xdr:colOff>391571</xdr:colOff>
      <xdr:row>1</xdr:row>
      <xdr:rowOff>21166</xdr:rowOff>
    </xdr:from>
    <xdr:to>
      <xdr:col>14</xdr:col>
      <xdr:colOff>592644</xdr:colOff>
      <xdr:row>2</xdr:row>
      <xdr:rowOff>131491</xdr:rowOff>
    </xdr:to>
    <xdr:pic>
      <xdr:nvPicPr>
        <xdr:cNvPr id="6" name="Picture 5"/>
        <xdr:cNvPicPr>
          <a:picLocks noChangeAspect="1"/>
        </xdr:cNvPicPr>
      </xdr:nvPicPr>
      <xdr:blipFill>
        <a:blip xmlns:r="http://schemas.openxmlformats.org/officeDocument/2006/relationships" r:embed="rId1"/>
        <a:stretch>
          <a:fillRect/>
        </a:stretch>
      </xdr:blipFill>
      <xdr:spPr>
        <a:xfrm>
          <a:off x="7884571" y="21166"/>
          <a:ext cx="814906" cy="4278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412761</xdr:colOff>
      <xdr:row>0</xdr:row>
      <xdr:rowOff>31750</xdr:rowOff>
    </xdr:from>
    <xdr:to>
      <xdr:col>15</xdr:col>
      <xdr:colOff>0</xdr:colOff>
      <xdr:row>1</xdr:row>
      <xdr:rowOff>142075</xdr:rowOff>
    </xdr:to>
    <xdr:pic>
      <xdr:nvPicPr>
        <xdr:cNvPr id="4" name="Picture 3"/>
        <xdr:cNvPicPr>
          <a:picLocks noChangeAspect="1"/>
        </xdr:cNvPicPr>
      </xdr:nvPicPr>
      <xdr:blipFill>
        <a:blip xmlns:r="http://schemas.openxmlformats.org/officeDocument/2006/relationships" r:embed="rId1"/>
        <a:stretch>
          <a:fillRect/>
        </a:stretch>
      </xdr:blipFill>
      <xdr:spPr>
        <a:xfrm>
          <a:off x="7905761" y="31750"/>
          <a:ext cx="814906" cy="4278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1534582</xdr:colOff>
      <xdr:row>38</xdr:row>
      <xdr:rowOff>31753</xdr:rowOff>
    </xdr:from>
    <xdr:to>
      <xdr:col>8</xdr:col>
      <xdr:colOff>79373</xdr:colOff>
      <xdr:row>55</xdr:row>
      <xdr:rowOff>111125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63501</xdr:colOff>
      <xdr:row>0</xdr:row>
      <xdr:rowOff>80130</xdr:rowOff>
    </xdr:from>
    <xdr:to>
      <xdr:col>11</xdr:col>
      <xdr:colOff>74073</xdr:colOff>
      <xdr:row>2</xdr:row>
      <xdr:rowOff>10538</xdr:rowOff>
    </xdr:to>
    <xdr:pic>
      <xdr:nvPicPr>
        <xdr:cNvPr id="8" name="Picture 7"/>
        <xdr:cNvPicPr>
          <a:picLocks noChangeAspect="1"/>
        </xdr:cNvPicPr>
      </xdr:nvPicPr>
      <xdr:blipFill>
        <a:blip xmlns:r="http://schemas.openxmlformats.org/officeDocument/2006/relationships" r:embed="rId2"/>
        <a:stretch>
          <a:fillRect/>
        </a:stretch>
      </xdr:blipFill>
      <xdr:spPr>
        <a:xfrm>
          <a:off x="10519834" y="80130"/>
          <a:ext cx="814906" cy="4278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haiuser1/Documents/Microsoft%20User%20Data/Saved%20Attachments/Vlookup"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lookup"/>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6"/>
  <sheetViews>
    <sheetView topLeftCell="A2" zoomScale="90" zoomScaleNormal="90" workbookViewId="0">
      <selection activeCell="C30" sqref="C30:O30"/>
    </sheetView>
  </sheetViews>
  <sheetFormatPr defaultColWidth="0" defaultRowHeight="12.75" zeroHeight="1" outlineLevelRow="1" x14ac:dyDescent="0.2"/>
  <cols>
    <col min="1" max="1" width="1.85546875" customWidth="1"/>
    <col min="2" max="15" width="9.140625" customWidth="1"/>
    <col min="16" max="22" width="0" hidden="1" customWidth="1"/>
    <col min="23" max="16384" width="9.140625" hidden="1"/>
  </cols>
  <sheetData>
    <row r="1" spans="1:15" hidden="1" x14ac:dyDescent="0.2">
      <c r="A1" s="15"/>
      <c r="B1" s="15"/>
      <c r="C1" s="15"/>
      <c r="D1" s="15"/>
      <c r="E1" s="15"/>
      <c r="F1" s="15"/>
      <c r="G1" s="15"/>
      <c r="H1" s="15"/>
      <c r="I1" s="15"/>
      <c r="J1" s="15"/>
      <c r="K1" s="15"/>
      <c r="L1" s="15"/>
      <c r="M1" s="15"/>
      <c r="N1" s="15"/>
      <c r="O1" s="15"/>
    </row>
    <row r="2" spans="1:15" ht="24.75" customHeight="1" x14ac:dyDescent="0.35">
      <c r="A2" s="15"/>
      <c r="B2" s="25" t="s">
        <v>15</v>
      </c>
      <c r="C2" s="16"/>
      <c r="D2" s="16"/>
      <c r="E2" s="16"/>
      <c r="F2" s="16"/>
      <c r="G2" s="17"/>
      <c r="H2" s="15"/>
      <c r="I2" s="15"/>
      <c r="J2" s="15"/>
      <c r="K2" s="15"/>
      <c r="L2" s="15"/>
      <c r="M2" s="15"/>
      <c r="N2" s="15"/>
      <c r="O2" s="15"/>
    </row>
    <row r="3" spans="1:15" ht="13.5" thickBot="1" x14ac:dyDescent="0.25">
      <c r="A3" s="15"/>
      <c r="B3" s="15"/>
      <c r="C3" s="15"/>
      <c r="D3" s="15"/>
      <c r="E3" s="15"/>
      <c r="F3" s="15"/>
      <c r="G3" s="15"/>
      <c r="H3" s="15"/>
      <c r="I3" s="15"/>
      <c r="J3" s="15"/>
      <c r="K3" s="15"/>
      <c r="L3" s="15"/>
      <c r="M3" s="15"/>
      <c r="N3" s="15"/>
      <c r="O3" s="15"/>
    </row>
    <row r="4" spans="1:15" ht="39" customHeight="1" thickBot="1" x14ac:dyDescent="0.25">
      <c r="A4" s="15"/>
      <c r="B4" s="171" t="s">
        <v>120</v>
      </c>
      <c r="C4" s="172"/>
      <c r="D4" s="172"/>
      <c r="E4" s="172"/>
      <c r="F4" s="172"/>
      <c r="G4" s="172"/>
      <c r="H4" s="172"/>
      <c r="I4" s="172"/>
      <c r="J4" s="172"/>
      <c r="K4" s="172"/>
      <c r="L4" s="172"/>
      <c r="M4" s="172"/>
      <c r="N4" s="172"/>
      <c r="O4" s="173"/>
    </row>
    <row r="5" spans="1:15" ht="6.75" customHeight="1" x14ac:dyDescent="0.2">
      <c r="A5" s="15"/>
      <c r="B5" s="18"/>
      <c r="C5" s="15"/>
      <c r="D5" s="15"/>
      <c r="E5" s="15"/>
      <c r="F5" s="15"/>
      <c r="G5" s="15"/>
      <c r="H5" s="15"/>
      <c r="I5" s="15"/>
      <c r="J5" s="15"/>
      <c r="K5" s="15"/>
      <c r="L5" s="15"/>
      <c r="M5" s="15"/>
      <c r="N5" s="15"/>
      <c r="O5" s="15"/>
    </row>
    <row r="6" spans="1:15" ht="37.5" customHeight="1" x14ac:dyDescent="0.2">
      <c r="A6" s="15"/>
      <c r="B6" s="168" t="s">
        <v>114</v>
      </c>
      <c r="C6" s="167"/>
      <c r="D6" s="167"/>
      <c r="E6" s="167"/>
      <c r="F6" s="167"/>
      <c r="G6" s="167"/>
      <c r="H6" s="167"/>
      <c r="I6" s="167"/>
      <c r="J6" s="167"/>
      <c r="K6" s="167"/>
      <c r="L6" s="167"/>
      <c r="M6" s="167"/>
      <c r="N6" s="167"/>
      <c r="O6" s="167"/>
    </row>
    <row r="7" spans="1:15" ht="6" customHeight="1" x14ac:dyDescent="0.2">
      <c r="A7" s="15"/>
      <c r="B7" s="18"/>
      <c r="C7" s="15"/>
      <c r="D7" s="15"/>
      <c r="E7" s="15"/>
      <c r="F7" s="15"/>
      <c r="G7" s="15"/>
      <c r="H7" s="15"/>
      <c r="I7" s="15"/>
      <c r="J7" s="15"/>
      <c r="K7" s="15"/>
      <c r="L7" s="15"/>
      <c r="M7" s="15"/>
      <c r="N7" s="15"/>
      <c r="O7" s="15"/>
    </row>
    <row r="8" spans="1:15" ht="39.75" customHeight="1" x14ac:dyDescent="0.2">
      <c r="A8" s="15"/>
      <c r="B8" s="168" t="s">
        <v>69</v>
      </c>
      <c r="C8" s="168"/>
      <c r="D8" s="168"/>
      <c r="E8" s="168"/>
      <c r="F8" s="168"/>
      <c r="G8" s="168"/>
      <c r="H8" s="168"/>
      <c r="I8" s="168"/>
      <c r="J8" s="168"/>
      <c r="K8" s="168"/>
      <c r="L8" s="168"/>
      <c r="M8" s="168"/>
      <c r="N8" s="168"/>
      <c r="O8" s="168"/>
    </row>
    <row r="9" spans="1:15" ht="6" customHeight="1" x14ac:dyDescent="0.2">
      <c r="A9" s="15"/>
      <c r="B9" s="19"/>
      <c r="C9" s="19"/>
      <c r="D9" s="19"/>
      <c r="E9" s="19"/>
      <c r="F9" s="19"/>
      <c r="G9" s="19"/>
      <c r="H9" s="34"/>
      <c r="I9" s="34"/>
      <c r="J9" s="34"/>
      <c r="K9" s="34"/>
      <c r="L9" s="34"/>
      <c r="M9" s="34"/>
      <c r="N9" s="19"/>
      <c r="O9" s="19"/>
    </row>
    <row r="10" spans="1:15" ht="70.5" customHeight="1" x14ac:dyDescent="0.2">
      <c r="A10" s="15"/>
      <c r="B10" s="167" t="s">
        <v>55</v>
      </c>
      <c r="C10" s="167"/>
      <c r="D10" s="167"/>
      <c r="E10" s="167"/>
      <c r="F10" s="167"/>
      <c r="G10" s="167"/>
      <c r="H10" s="167"/>
      <c r="I10" s="167"/>
      <c r="J10" s="167"/>
      <c r="K10" s="167"/>
      <c r="L10" s="167"/>
      <c r="M10" s="167"/>
      <c r="N10" s="167"/>
      <c r="O10" s="167"/>
    </row>
    <row r="11" spans="1:15" ht="6.75" customHeight="1" x14ac:dyDescent="0.2">
      <c r="A11" s="15"/>
      <c r="B11" s="18"/>
      <c r="C11" s="15"/>
      <c r="D11" s="15"/>
      <c r="E11" s="15"/>
      <c r="F11" s="15"/>
      <c r="G11" s="15"/>
      <c r="H11" s="15"/>
      <c r="I11" s="15"/>
      <c r="J11" s="15"/>
      <c r="K11" s="15"/>
      <c r="L11" s="15"/>
      <c r="M11" s="15"/>
      <c r="N11" s="15"/>
      <c r="O11" s="15"/>
    </row>
    <row r="12" spans="1:15" ht="18" customHeight="1" x14ac:dyDescent="0.2">
      <c r="A12" s="15"/>
      <c r="B12" s="168" t="s">
        <v>115</v>
      </c>
      <c r="C12" s="167"/>
      <c r="D12" s="167"/>
      <c r="E12" s="167"/>
      <c r="F12" s="167"/>
      <c r="G12" s="167"/>
      <c r="H12" s="167"/>
      <c r="I12" s="167"/>
      <c r="J12" s="167"/>
      <c r="K12" s="167"/>
      <c r="L12" s="167"/>
      <c r="M12" s="167"/>
      <c r="N12" s="167"/>
      <c r="O12" s="167"/>
    </row>
    <row r="13" spans="1:15" ht="6" customHeight="1" x14ac:dyDescent="0.2">
      <c r="A13" s="15"/>
      <c r="B13" s="18"/>
      <c r="C13" s="15"/>
      <c r="D13" s="15"/>
      <c r="E13" s="15"/>
      <c r="F13" s="15"/>
      <c r="G13" s="15"/>
      <c r="H13" s="15"/>
      <c r="I13" s="15"/>
      <c r="J13" s="15"/>
      <c r="K13" s="15"/>
      <c r="L13" s="15"/>
      <c r="M13" s="15"/>
      <c r="N13" s="15"/>
      <c r="O13" s="15"/>
    </row>
    <row r="14" spans="1:15" ht="12" customHeight="1" x14ac:dyDescent="0.2">
      <c r="A14" s="15"/>
      <c r="B14" s="20" t="s">
        <v>56</v>
      </c>
      <c r="C14" s="15"/>
      <c r="D14" s="15"/>
      <c r="E14" s="15"/>
      <c r="F14" s="15"/>
      <c r="G14" s="15"/>
      <c r="H14" s="15"/>
      <c r="I14" s="15"/>
      <c r="J14" s="15"/>
      <c r="K14" s="15"/>
      <c r="L14" s="15"/>
      <c r="M14" s="15"/>
      <c r="N14" s="15"/>
      <c r="O14" s="15"/>
    </row>
    <row r="15" spans="1:15" ht="6" customHeight="1" x14ac:dyDescent="0.2">
      <c r="A15" s="15"/>
      <c r="B15" s="20"/>
      <c r="C15" s="15"/>
      <c r="D15" s="15"/>
      <c r="E15" s="15"/>
      <c r="F15" s="15"/>
      <c r="G15" s="15"/>
      <c r="H15" s="15"/>
      <c r="I15" s="15"/>
      <c r="J15" s="15"/>
      <c r="K15" s="15"/>
      <c r="L15" s="15"/>
      <c r="M15" s="15"/>
      <c r="N15" s="15"/>
      <c r="O15" s="15"/>
    </row>
    <row r="16" spans="1:15" ht="27" customHeight="1" x14ac:dyDescent="0.2">
      <c r="A16" s="15"/>
      <c r="B16" s="15"/>
      <c r="C16" s="167" t="s">
        <v>57</v>
      </c>
      <c r="D16" s="167"/>
      <c r="E16" s="167"/>
      <c r="F16" s="167"/>
      <c r="G16" s="167"/>
      <c r="H16" s="167"/>
      <c r="I16" s="167"/>
      <c r="J16" s="167"/>
      <c r="K16" s="167"/>
      <c r="L16" s="167"/>
      <c r="M16" s="167"/>
      <c r="N16" s="167"/>
      <c r="O16" s="167"/>
    </row>
    <row r="17" spans="1:15" ht="30.75" customHeight="1" x14ac:dyDescent="0.2">
      <c r="A17" s="15"/>
      <c r="B17" s="15"/>
      <c r="C17" s="167" t="s">
        <v>58</v>
      </c>
      <c r="D17" s="167"/>
      <c r="E17" s="167"/>
      <c r="F17" s="167"/>
      <c r="G17" s="167"/>
      <c r="H17" s="167"/>
      <c r="I17" s="167"/>
      <c r="J17" s="167"/>
      <c r="K17" s="167"/>
      <c r="L17" s="167"/>
      <c r="M17" s="167"/>
      <c r="N17" s="167"/>
      <c r="O17" s="167"/>
    </row>
    <row r="18" spans="1:15" ht="25.5" customHeight="1" x14ac:dyDescent="0.2">
      <c r="A18" s="15"/>
      <c r="B18" s="15"/>
      <c r="C18" s="167" t="s">
        <v>59</v>
      </c>
      <c r="D18" s="167"/>
      <c r="E18" s="167"/>
      <c r="F18" s="167"/>
      <c r="G18" s="167"/>
      <c r="H18" s="167"/>
      <c r="I18" s="167"/>
      <c r="J18" s="167"/>
      <c r="K18" s="167"/>
      <c r="L18" s="167"/>
      <c r="M18" s="167"/>
      <c r="N18" s="167"/>
      <c r="O18" s="167"/>
    </row>
    <row r="19" spans="1:15" ht="15.75" customHeight="1" x14ac:dyDescent="0.2">
      <c r="A19" s="15"/>
      <c r="B19" s="20" t="s">
        <v>60</v>
      </c>
      <c r="C19" s="15"/>
      <c r="D19" s="15"/>
      <c r="E19" s="15"/>
      <c r="F19" s="15"/>
      <c r="G19" s="15"/>
      <c r="H19" s="15"/>
      <c r="I19" s="15"/>
      <c r="J19" s="15"/>
      <c r="K19" s="15"/>
      <c r="L19" s="15"/>
      <c r="M19" s="15"/>
      <c r="N19" s="15"/>
      <c r="O19" s="15"/>
    </row>
    <row r="20" spans="1:15" ht="3.75" customHeight="1" x14ac:dyDescent="0.2">
      <c r="A20" s="15"/>
      <c r="B20" s="20"/>
      <c r="C20" s="15"/>
      <c r="D20" s="15"/>
      <c r="E20" s="15"/>
      <c r="F20" s="15"/>
      <c r="G20" s="15"/>
      <c r="H20" s="15"/>
      <c r="I20" s="15"/>
      <c r="J20" s="15"/>
      <c r="K20" s="15"/>
      <c r="L20" s="15"/>
      <c r="M20" s="15"/>
      <c r="N20" s="15"/>
      <c r="O20" s="15"/>
    </row>
    <row r="21" spans="1:15" ht="36" customHeight="1" x14ac:dyDescent="0.2">
      <c r="A21" s="15"/>
      <c r="B21" s="15"/>
      <c r="C21" s="167" t="s">
        <v>61</v>
      </c>
      <c r="D21" s="167"/>
      <c r="E21" s="167"/>
      <c r="F21" s="167"/>
      <c r="G21" s="167"/>
      <c r="H21" s="167"/>
      <c r="I21" s="167"/>
      <c r="J21" s="167"/>
      <c r="K21" s="167"/>
      <c r="L21" s="167"/>
      <c r="M21" s="167"/>
      <c r="N21" s="167"/>
      <c r="O21" s="167"/>
    </row>
    <row r="22" spans="1:15" ht="29.25" customHeight="1" x14ac:dyDescent="0.2">
      <c r="A22" s="15"/>
      <c r="B22" s="15"/>
      <c r="C22" s="168" t="s">
        <v>62</v>
      </c>
      <c r="D22" s="169"/>
      <c r="E22" s="169"/>
      <c r="F22" s="169"/>
      <c r="G22" s="169"/>
      <c r="H22" s="169"/>
      <c r="I22" s="169"/>
      <c r="J22" s="169"/>
      <c r="K22" s="169"/>
      <c r="L22" s="169"/>
      <c r="M22" s="169"/>
      <c r="N22" s="169"/>
      <c r="O22" s="169"/>
    </row>
    <row r="23" spans="1:15" ht="22.5" customHeight="1" x14ac:dyDescent="0.2">
      <c r="A23" s="15"/>
      <c r="B23" s="15"/>
      <c r="C23" s="167" t="s">
        <v>63</v>
      </c>
      <c r="D23" s="169"/>
      <c r="E23" s="169"/>
      <c r="F23" s="169"/>
      <c r="G23" s="169"/>
      <c r="H23" s="169"/>
      <c r="I23" s="169"/>
      <c r="J23" s="169"/>
      <c r="K23" s="169"/>
      <c r="L23" s="169"/>
      <c r="M23" s="169"/>
      <c r="N23" s="169"/>
      <c r="O23" s="169"/>
    </row>
    <row r="24" spans="1:15" ht="15.75" customHeight="1" x14ac:dyDescent="0.2">
      <c r="A24" s="15"/>
      <c r="B24" s="15"/>
      <c r="C24" s="167" t="s">
        <v>64</v>
      </c>
      <c r="D24" s="169"/>
      <c r="E24" s="169"/>
      <c r="F24" s="169"/>
      <c r="G24" s="169"/>
      <c r="H24" s="169"/>
      <c r="I24" s="169"/>
      <c r="J24" s="169"/>
      <c r="K24" s="169"/>
      <c r="L24" s="169"/>
      <c r="M24" s="169"/>
      <c r="N24" s="169"/>
      <c r="O24" s="169"/>
    </row>
    <row r="25" spans="1:15" ht="2.25" customHeight="1" x14ac:dyDescent="0.2">
      <c r="A25" s="15"/>
      <c r="B25" s="15"/>
      <c r="C25" s="21"/>
      <c r="D25" s="22"/>
      <c r="E25" s="22"/>
      <c r="F25" s="22"/>
      <c r="G25" s="22"/>
      <c r="H25" s="33"/>
      <c r="I25" s="33"/>
      <c r="J25" s="33"/>
      <c r="K25" s="33"/>
      <c r="L25" s="33"/>
      <c r="M25" s="33"/>
      <c r="N25" s="22"/>
      <c r="O25" s="22"/>
    </row>
    <row r="26" spans="1:15" x14ac:dyDescent="0.2">
      <c r="A26" s="15"/>
      <c r="B26" s="20" t="s">
        <v>65</v>
      </c>
      <c r="C26" s="15"/>
      <c r="D26" s="15"/>
      <c r="E26" s="15"/>
      <c r="F26" s="15"/>
      <c r="G26" s="15"/>
      <c r="H26" s="15"/>
      <c r="I26" s="15"/>
      <c r="J26" s="15"/>
      <c r="K26" s="15"/>
      <c r="L26" s="15"/>
      <c r="M26" s="15"/>
      <c r="N26" s="15"/>
      <c r="O26" s="15"/>
    </row>
    <row r="27" spans="1:15" ht="5.25" customHeight="1" x14ac:dyDescent="0.2">
      <c r="A27" s="15"/>
      <c r="B27" s="20"/>
      <c r="C27" s="15"/>
      <c r="D27" s="15"/>
      <c r="E27" s="15"/>
      <c r="F27" s="15"/>
      <c r="G27" s="15"/>
      <c r="H27" s="15"/>
      <c r="I27" s="15"/>
      <c r="J27" s="15"/>
      <c r="K27" s="15"/>
      <c r="L27" s="15"/>
      <c r="M27" s="15"/>
      <c r="N27" s="15"/>
      <c r="O27" s="15"/>
    </row>
    <row r="28" spans="1:15" ht="12.75" customHeight="1" x14ac:dyDescent="0.2">
      <c r="A28" s="15"/>
      <c r="B28" s="15"/>
      <c r="C28" s="167" t="s">
        <v>66</v>
      </c>
      <c r="D28" s="167"/>
      <c r="E28" s="167"/>
      <c r="F28" s="167"/>
      <c r="G28" s="167"/>
      <c r="H28" s="167"/>
      <c r="I28" s="167"/>
      <c r="J28" s="167"/>
      <c r="K28" s="167"/>
      <c r="L28" s="167"/>
      <c r="M28" s="167"/>
      <c r="N28" s="167"/>
      <c r="O28" s="167"/>
    </row>
    <row r="29" spans="1:15" ht="14.25" customHeight="1" x14ac:dyDescent="0.2">
      <c r="A29" s="15"/>
      <c r="B29" s="15"/>
      <c r="C29" s="170" t="s">
        <v>73</v>
      </c>
      <c r="D29" s="170"/>
      <c r="E29" s="170"/>
      <c r="F29" s="170"/>
      <c r="G29" s="170"/>
      <c r="H29" s="170"/>
      <c r="I29" s="170"/>
      <c r="J29" s="170"/>
      <c r="K29" s="170"/>
      <c r="L29" s="170"/>
      <c r="M29" s="170"/>
      <c r="N29" s="170"/>
      <c r="O29" s="170"/>
    </row>
    <row r="30" spans="1:15" ht="15" customHeight="1" x14ac:dyDescent="0.2">
      <c r="A30" s="15"/>
      <c r="B30" s="15"/>
      <c r="C30" s="168" t="s">
        <v>74</v>
      </c>
      <c r="D30" s="167"/>
      <c r="E30" s="167"/>
      <c r="F30" s="167"/>
      <c r="G30" s="167"/>
      <c r="H30" s="167"/>
      <c r="I30" s="167"/>
      <c r="J30" s="167"/>
      <c r="K30" s="167"/>
      <c r="L30" s="167"/>
      <c r="M30" s="167"/>
      <c r="N30" s="167"/>
      <c r="O30" s="167"/>
    </row>
    <row r="31" spans="1:15" ht="4.5" customHeight="1" x14ac:dyDescent="0.2">
      <c r="A31" s="15"/>
      <c r="B31" s="15"/>
      <c r="C31" s="23"/>
      <c r="D31" s="23"/>
      <c r="E31" s="23"/>
      <c r="F31" s="23"/>
      <c r="G31" s="23"/>
      <c r="H31" s="23"/>
      <c r="I31" s="23"/>
      <c r="J31" s="23"/>
      <c r="K31" s="23"/>
      <c r="L31" s="23"/>
      <c r="M31" s="23"/>
      <c r="N31" s="23"/>
      <c r="O31" s="23"/>
    </row>
    <row r="32" spans="1:15" s="14" customFormat="1" ht="42" customHeight="1" x14ac:dyDescent="0.2">
      <c r="A32" s="23"/>
      <c r="B32" s="170" t="s">
        <v>75</v>
      </c>
      <c r="C32" s="170"/>
      <c r="D32" s="170"/>
      <c r="E32" s="170"/>
      <c r="F32" s="170"/>
      <c r="G32" s="170"/>
      <c r="H32" s="170"/>
      <c r="I32" s="170"/>
      <c r="J32" s="170"/>
      <c r="K32" s="170"/>
      <c r="L32" s="170"/>
      <c r="M32" s="170"/>
      <c r="N32" s="170"/>
      <c r="O32" s="170"/>
    </row>
    <row r="33" spans="1:15" ht="6.75" customHeight="1" x14ac:dyDescent="0.2">
      <c r="A33" s="15"/>
      <c r="B33" s="15"/>
      <c r="C33" s="23"/>
      <c r="D33" s="23"/>
      <c r="E33" s="23"/>
      <c r="F33" s="23"/>
      <c r="G33" s="23"/>
      <c r="H33" s="23"/>
      <c r="I33" s="23"/>
      <c r="J33" s="23"/>
      <c r="K33" s="23"/>
      <c r="L33" s="23"/>
      <c r="M33" s="23"/>
      <c r="N33" s="23"/>
      <c r="O33" s="23"/>
    </row>
    <row r="34" spans="1:15" ht="10.5" customHeight="1" x14ac:dyDescent="0.2">
      <c r="A34" s="15"/>
      <c r="B34" s="23"/>
      <c r="C34" s="23"/>
      <c r="D34" s="23"/>
      <c r="E34" s="23"/>
      <c r="F34" s="23"/>
      <c r="G34" s="23"/>
      <c r="H34" s="23"/>
      <c r="I34" s="23"/>
      <c r="J34" s="23"/>
      <c r="K34" s="23"/>
      <c r="L34" s="23"/>
      <c r="M34" s="23"/>
      <c r="N34" s="23"/>
      <c r="O34" s="23"/>
    </row>
    <row r="35" spans="1:15" ht="14.25" customHeight="1" x14ac:dyDescent="0.2">
      <c r="A35" s="24"/>
      <c r="B35" s="166" t="s">
        <v>67</v>
      </c>
      <c r="C35" s="166"/>
      <c r="D35" s="166"/>
      <c r="E35" s="166"/>
      <c r="F35" s="166"/>
      <c r="G35" s="166"/>
      <c r="H35" s="166"/>
      <c r="I35" s="166"/>
      <c r="J35" s="166"/>
      <c r="K35" s="166"/>
      <c r="L35" s="166"/>
      <c r="M35" s="166"/>
      <c r="N35" s="166"/>
      <c r="O35" s="166"/>
    </row>
    <row r="36" spans="1:15" ht="14.25" customHeight="1" x14ac:dyDescent="0.2">
      <c r="A36" s="24"/>
      <c r="B36" s="166" t="s">
        <v>68</v>
      </c>
      <c r="C36" s="166"/>
      <c r="D36" s="166"/>
      <c r="E36" s="166"/>
      <c r="F36" s="166"/>
      <c r="G36" s="166"/>
      <c r="H36" s="166"/>
      <c r="I36" s="166"/>
      <c r="J36" s="166"/>
      <c r="K36" s="166"/>
      <c r="L36" s="166"/>
      <c r="M36" s="166"/>
      <c r="N36" s="166"/>
      <c r="O36" s="166"/>
    </row>
    <row r="37" spans="1:15" ht="14.25" customHeight="1" x14ac:dyDescent="0.2">
      <c r="A37" s="24"/>
      <c r="B37" s="166" t="s">
        <v>121</v>
      </c>
      <c r="C37" s="166"/>
      <c r="D37" s="166"/>
      <c r="E37" s="166"/>
      <c r="F37" s="166"/>
      <c r="G37" s="166"/>
      <c r="H37" s="166"/>
      <c r="I37" s="166"/>
      <c r="J37" s="166"/>
      <c r="K37" s="166"/>
      <c r="L37" s="166"/>
      <c r="M37" s="166"/>
      <c r="N37" s="166"/>
      <c r="O37" s="166"/>
    </row>
    <row r="38" spans="1:15" ht="15" customHeight="1" x14ac:dyDescent="0.2">
      <c r="A38" s="24"/>
      <c r="B38" s="166" t="s">
        <v>122</v>
      </c>
      <c r="C38" s="166"/>
      <c r="D38" s="166"/>
      <c r="E38" s="166"/>
      <c r="F38" s="166"/>
      <c r="G38" s="166"/>
      <c r="H38" s="166"/>
      <c r="I38" s="166"/>
      <c r="J38" s="166"/>
      <c r="K38" s="166"/>
      <c r="L38" s="166"/>
      <c r="M38" s="166"/>
      <c r="N38" s="166"/>
      <c r="O38" s="166"/>
    </row>
    <row r="39" spans="1:15" ht="14.25" customHeight="1" x14ac:dyDescent="0.2">
      <c r="A39" s="15"/>
      <c r="B39" s="166" t="s">
        <v>70</v>
      </c>
      <c r="C39" s="166"/>
      <c r="D39" s="166"/>
      <c r="E39" s="166"/>
      <c r="F39" s="166"/>
      <c r="G39" s="166"/>
      <c r="H39" s="166"/>
      <c r="I39" s="166"/>
      <c r="J39" s="166"/>
      <c r="K39" s="166"/>
      <c r="L39" s="166"/>
      <c r="M39" s="166"/>
      <c r="N39" s="166"/>
      <c r="O39" s="166"/>
    </row>
    <row r="40" spans="1:15" ht="14.25" customHeight="1" x14ac:dyDescent="0.2">
      <c r="A40" s="24"/>
      <c r="B40" s="166" t="s">
        <v>71</v>
      </c>
      <c r="C40" s="166"/>
      <c r="D40" s="166"/>
      <c r="E40" s="166"/>
      <c r="F40" s="166"/>
      <c r="G40" s="166"/>
      <c r="H40" s="166"/>
      <c r="I40" s="166"/>
      <c r="J40" s="166"/>
      <c r="K40" s="166"/>
      <c r="L40" s="166"/>
      <c r="M40" s="166"/>
      <c r="N40" s="166"/>
      <c r="O40" s="166"/>
    </row>
    <row r="41" spans="1:15" ht="14.25" customHeight="1" x14ac:dyDescent="0.2">
      <c r="A41" s="24"/>
      <c r="B41" s="166" t="s">
        <v>72</v>
      </c>
      <c r="C41" s="166"/>
      <c r="D41" s="166"/>
      <c r="E41" s="166"/>
      <c r="F41" s="166"/>
      <c r="G41" s="166"/>
      <c r="H41" s="166"/>
      <c r="I41" s="166"/>
      <c r="J41" s="166"/>
      <c r="K41" s="166"/>
      <c r="L41" s="166"/>
      <c r="M41" s="166"/>
      <c r="N41" s="166"/>
      <c r="O41" s="166"/>
    </row>
    <row r="42" spans="1:15" x14ac:dyDescent="0.2">
      <c r="B42" s="15"/>
      <c r="C42" s="15"/>
      <c r="D42" s="15"/>
      <c r="E42" s="15"/>
      <c r="F42" s="15"/>
      <c r="G42" s="15"/>
      <c r="H42" s="15"/>
      <c r="I42" s="15"/>
      <c r="J42" s="15"/>
      <c r="K42" s="15"/>
      <c r="L42" s="15"/>
      <c r="M42" s="15"/>
      <c r="N42" s="15"/>
      <c r="O42" s="15"/>
    </row>
    <row r="43" spans="1:15" hidden="1" outlineLevel="1" x14ac:dyDescent="0.2"/>
    <row r="44" spans="1:15" hidden="1" outlineLevel="1" x14ac:dyDescent="0.2"/>
    <row r="45" spans="1:15" hidden="1" outlineLevel="1" x14ac:dyDescent="0.2"/>
    <row r="46" spans="1:15" hidden="1" outlineLevel="1" x14ac:dyDescent="0.2"/>
    <row r="47" spans="1:15" hidden="1" outlineLevel="1" x14ac:dyDescent="0.2"/>
    <row r="48" spans="1:15" hidden="1" outlineLevel="1" x14ac:dyDescent="0.2"/>
    <row r="49" hidden="1" outlineLevel="1" x14ac:dyDescent="0.2"/>
    <row r="50" hidden="1" outlineLevel="1" x14ac:dyDescent="0.2"/>
    <row r="51" hidden="1" outlineLevel="1" x14ac:dyDescent="0.2"/>
    <row r="52" hidden="1" outlineLevel="1" x14ac:dyDescent="0.2"/>
    <row r="53" hidden="1" outlineLevel="1" x14ac:dyDescent="0.2"/>
    <row r="54" hidden="1" outlineLevel="1" x14ac:dyDescent="0.2"/>
    <row r="55" hidden="1" outlineLevel="1" x14ac:dyDescent="0.2"/>
    <row r="56" hidden="1" outlineLevel="1" x14ac:dyDescent="0.2"/>
    <row r="57" hidden="1" outlineLevel="1" x14ac:dyDescent="0.2"/>
    <row r="58" hidden="1" outlineLevel="1" x14ac:dyDescent="0.2"/>
    <row r="59" hidden="1" outlineLevel="1" x14ac:dyDescent="0.2"/>
    <row r="60" hidden="1" outlineLevel="1" x14ac:dyDescent="0.2"/>
    <row r="61" hidden="1" outlineLevel="1" x14ac:dyDescent="0.2"/>
    <row r="62" hidden="1" outlineLevel="1" x14ac:dyDescent="0.2"/>
    <row r="63" hidden="1" outlineLevel="1" x14ac:dyDescent="0.2"/>
    <row r="64" hidden="1" outlineLevel="1" x14ac:dyDescent="0.2"/>
    <row r="65" hidden="1" outlineLevel="1" x14ac:dyDescent="0.2"/>
    <row r="66" hidden="1" outlineLevel="1" x14ac:dyDescent="0.2"/>
    <row r="67" hidden="1" outlineLevel="1" x14ac:dyDescent="0.2"/>
    <row r="68" hidden="1" outlineLevel="1" x14ac:dyDescent="0.2"/>
    <row r="69" hidden="1" outlineLevel="1" x14ac:dyDescent="0.2"/>
    <row r="70" hidden="1" outlineLevel="1" x14ac:dyDescent="0.2"/>
    <row r="71" hidden="1" outlineLevel="1" x14ac:dyDescent="0.2"/>
    <row r="72" hidden="1" outlineLevel="1" x14ac:dyDescent="0.2"/>
    <row r="73" hidden="1" outlineLevel="1" x14ac:dyDescent="0.2"/>
    <row r="74" hidden="1" outlineLevel="1" x14ac:dyDescent="0.2"/>
    <row r="75" hidden="1" outlineLevel="1" x14ac:dyDescent="0.2"/>
    <row r="76" hidden="1" outlineLevel="1" x14ac:dyDescent="0.2"/>
    <row r="77" hidden="1" outlineLevel="1" x14ac:dyDescent="0.2"/>
    <row r="78" hidden="1" outlineLevel="1" x14ac:dyDescent="0.2"/>
    <row r="79" hidden="1" outlineLevel="1" x14ac:dyDescent="0.2"/>
    <row r="80" hidden="1" outlineLevel="1" x14ac:dyDescent="0.2"/>
    <row r="81" spans="1:15" hidden="1" outlineLevel="1" x14ac:dyDescent="0.2"/>
    <row r="82" spans="1:15" hidden="1" outlineLevel="1" x14ac:dyDescent="0.2"/>
    <row r="83" spans="1:15" hidden="1" outlineLevel="1" x14ac:dyDescent="0.2"/>
    <row r="84" spans="1:15" hidden="1" outlineLevel="1" x14ac:dyDescent="0.2"/>
    <row r="85" spans="1:15" hidden="1" outlineLevel="1" x14ac:dyDescent="0.2"/>
    <row r="86" spans="1:15" hidden="1" outlineLevel="1" x14ac:dyDescent="0.2"/>
    <row r="87" spans="1:15" hidden="1" outlineLevel="1" x14ac:dyDescent="0.2"/>
    <row r="88" spans="1:15" hidden="1" outlineLevel="1" x14ac:dyDescent="0.2"/>
    <row r="89" spans="1:15" hidden="1" outlineLevel="1" x14ac:dyDescent="0.2"/>
    <row r="90" spans="1:15" hidden="1" outlineLevel="1" x14ac:dyDescent="0.2"/>
    <row r="91" spans="1:15" hidden="1" outlineLevel="1" x14ac:dyDescent="0.2">
      <c r="A91" s="15"/>
      <c r="B91" s="15"/>
      <c r="C91" s="15"/>
      <c r="D91" s="15"/>
      <c r="E91" s="15"/>
      <c r="F91" s="15"/>
      <c r="G91" s="15"/>
      <c r="H91" s="15"/>
      <c r="I91" s="15"/>
      <c r="J91" s="15"/>
      <c r="K91" s="15"/>
      <c r="L91" s="15"/>
      <c r="M91" s="15"/>
      <c r="N91" s="15"/>
      <c r="O91" s="15"/>
    </row>
    <row r="92" spans="1:15" hidden="1" outlineLevel="1" x14ac:dyDescent="0.2">
      <c r="A92" s="15"/>
      <c r="B92" s="15"/>
      <c r="C92" s="15"/>
      <c r="D92" s="15"/>
      <c r="E92" s="15"/>
      <c r="F92" s="15"/>
      <c r="G92" s="15"/>
      <c r="H92" s="15"/>
      <c r="I92" s="15"/>
      <c r="J92" s="15"/>
      <c r="K92" s="15"/>
      <c r="L92" s="15"/>
      <c r="M92" s="15"/>
      <c r="N92" s="15"/>
      <c r="O92" s="15"/>
    </row>
    <row r="93" spans="1:15" hidden="1" collapsed="1" x14ac:dyDescent="0.2"/>
    <row r="94" spans="1:15" hidden="1" x14ac:dyDescent="0.2">
      <c r="A94" s="15"/>
      <c r="B94" s="15"/>
      <c r="C94" s="15"/>
      <c r="D94" s="15"/>
      <c r="E94" s="15"/>
      <c r="F94" s="15"/>
      <c r="G94" s="15"/>
      <c r="H94" s="15"/>
      <c r="I94" s="15"/>
      <c r="J94" s="15"/>
      <c r="K94" s="15"/>
      <c r="L94" s="15"/>
      <c r="M94" s="15"/>
      <c r="N94" s="15"/>
      <c r="O94" s="15"/>
    </row>
    <row r="95" spans="1:15" hidden="1" x14ac:dyDescent="0.2"/>
    <row r="96" spans="1:15" hidden="1" x14ac:dyDescent="0.2"/>
  </sheetData>
  <sheetProtection sheet="1" objects="1" scenarios="1" selectLockedCells="1"/>
  <mergeCells count="23">
    <mergeCell ref="B4:O4"/>
    <mergeCell ref="B37:O37"/>
    <mergeCell ref="B35:O35"/>
    <mergeCell ref="B36:O36"/>
    <mergeCell ref="C17:O17"/>
    <mergeCell ref="B6:O6"/>
    <mergeCell ref="B8:O8"/>
    <mergeCell ref="B10:O10"/>
    <mergeCell ref="B12:O12"/>
    <mergeCell ref="C16:O16"/>
    <mergeCell ref="B39:O39"/>
    <mergeCell ref="B40:O40"/>
    <mergeCell ref="B41:O41"/>
    <mergeCell ref="B38:O38"/>
    <mergeCell ref="C18:O18"/>
    <mergeCell ref="C21:O21"/>
    <mergeCell ref="C22:O22"/>
    <mergeCell ref="C23:O23"/>
    <mergeCell ref="C24:O24"/>
    <mergeCell ref="C28:O28"/>
    <mergeCell ref="C29:O29"/>
    <mergeCell ref="C30:O30"/>
    <mergeCell ref="B32:O32"/>
  </mergeCells>
  <pageMargins left="0.25" right="0.25"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4"/>
  <sheetViews>
    <sheetView showGridLines="0" zoomScale="90" zoomScaleNormal="90" workbookViewId="0">
      <selection activeCell="J2" sqref="J2"/>
    </sheetView>
  </sheetViews>
  <sheetFormatPr defaultColWidth="0" defaultRowHeight="12.75" zeroHeight="1" x14ac:dyDescent="0.2"/>
  <cols>
    <col min="1" max="1" width="1.85546875" customWidth="1"/>
    <col min="2" max="15" width="9.140625" customWidth="1"/>
    <col min="16" max="16384" width="9.140625" hidden="1"/>
  </cols>
  <sheetData>
    <row r="1" spans="1:16" ht="24.75" customHeight="1" x14ac:dyDescent="0.35">
      <c r="B1" s="26" t="s">
        <v>10</v>
      </c>
      <c r="C1" s="2"/>
      <c r="D1" s="2"/>
      <c r="E1" s="2"/>
      <c r="F1" s="2"/>
      <c r="G1" s="1"/>
      <c r="H1" s="1"/>
      <c r="I1" s="3"/>
      <c r="J1" s="3"/>
      <c r="K1" s="3"/>
      <c r="M1" s="7"/>
    </row>
    <row r="2" spans="1:16" x14ac:dyDescent="0.2">
      <c r="A2" s="15"/>
      <c r="B2" s="15"/>
      <c r="C2" s="15"/>
      <c r="D2" s="15"/>
      <c r="E2" s="15"/>
      <c r="F2" s="15"/>
      <c r="G2" s="15"/>
      <c r="H2" s="15"/>
      <c r="I2" s="15"/>
      <c r="J2" s="15"/>
      <c r="K2" s="15"/>
      <c r="L2" s="15"/>
      <c r="M2" s="15"/>
      <c r="N2" s="15"/>
      <c r="O2" s="15"/>
    </row>
    <row r="3" spans="1:16" ht="27.75" customHeight="1" x14ac:dyDescent="0.2">
      <c r="B3" s="179" t="s">
        <v>127</v>
      </c>
      <c r="C3" s="174"/>
      <c r="D3" s="174"/>
      <c r="E3" s="174"/>
      <c r="F3" s="174"/>
      <c r="G3" s="174"/>
      <c r="H3" s="174"/>
      <c r="I3" s="174"/>
      <c r="J3" s="174"/>
      <c r="K3" s="174"/>
      <c r="L3" s="174"/>
      <c r="M3" s="174"/>
      <c r="N3" s="174"/>
      <c r="O3" s="174"/>
    </row>
    <row r="4" spans="1:16" ht="5.25" customHeight="1" x14ac:dyDescent="0.25">
      <c r="B4" s="12"/>
      <c r="C4" s="12"/>
      <c r="D4" s="12"/>
      <c r="E4" s="12"/>
      <c r="F4" s="12"/>
      <c r="G4" s="12"/>
      <c r="H4" s="177"/>
      <c r="I4" s="177"/>
      <c r="J4" s="177"/>
      <c r="K4" s="177"/>
      <c r="L4" s="177"/>
      <c r="M4" s="12"/>
      <c r="N4" s="12"/>
      <c r="O4" s="12"/>
    </row>
    <row r="5" spans="1:16" ht="15" x14ac:dyDescent="0.25">
      <c r="B5" s="181" t="s">
        <v>51</v>
      </c>
      <c r="C5" s="181"/>
      <c r="D5" s="181"/>
      <c r="E5" s="181"/>
      <c r="F5" s="181"/>
      <c r="G5" s="181"/>
      <c r="H5" s="181"/>
      <c r="I5" s="181"/>
      <c r="J5" s="181"/>
      <c r="K5" s="181"/>
      <c r="L5" s="181"/>
      <c r="M5" s="12"/>
      <c r="N5" s="12"/>
      <c r="O5" s="12"/>
    </row>
    <row r="6" spans="1:16" ht="5.25" customHeight="1" x14ac:dyDescent="0.25">
      <c r="B6" s="12"/>
      <c r="C6" s="12"/>
      <c r="D6" s="12"/>
      <c r="E6" s="12"/>
      <c r="F6" s="12"/>
      <c r="G6" s="12"/>
      <c r="H6" s="177"/>
      <c r="I6" s="177"/>
      <c r="J6" s="177"/>
      <c r="K6" s="177"/>
      <c r="L6" s="177"/>
      <c r="M6" s="12"/>
      <c r="N6" s="12"/>
      <c r="O6" s="12"/>
    </row>
    <row r="7" spans="1:16" ht="15" x14ac:dyDescent="0.25">
      <c r="B7" s="175" t="s">
        <v>117</v>
      </c>
      <c r="C7" s="175"/>
      <c r="D7" s="175"/>
      <c r="E7" s="60"/>
      <c r="F7" s="12"/>
      <c r="G7" s="12"/>
      <c r="H7" s="177"/>
      <c r="I7" s="177"/>
      <c r="J7" s="177"/>
      <c r="K7" s="177"/>
      <c r="L7" s="177"/>
      <c r="M7" s="12"/>
      <c r="N7" s="12"/>
      <c r="O7" s="12"/>
    </row>
    <row r="8" spans="1:16" ht="37.5" customHeight="1" x14ac:dyDescent="0.25">
      <c r="B8" s="12"/>
      <c r="C8" s="179" t="s">
        <v>87</v>
      </c>
      <c r="D8" s="179"/>
      <c r="E8" s="179"/>
      <c r="F8" s="179"/>
      <c r="G8" s="179"/>
      <c r="H8" s="179"/>
      <c r="I8" s="179"/>
      <c r="J8" s="179"/>
      <c r="K8" s="179"/>
      <c r="L8" s="179"/>
      <c r="M8" s="179"/>
      <c r="N8" s="179"/>
      <c r="O8" s="179"/>
    </row>
    <row r="9" spans="1:16" ht="27.75" customHeight="1" x14ac:dyDescent="0.25">
      <c r="B9" s="13"/>
      <c r="C9" s="37"/>
      <c r="D9" s="180" t="s">
        <v>123</v>
      </c>
      <c r="E9" s="180"/>
      <c r="F9" s="180"/>
      <c r="G9" s="180"/>
      <c r="H9" s="180"/>
      <c r="I9" s="180"/>
      <c r="J9" s="180"/>
      <c r="K9" s="180"/>
      <c r="L9" s="180"/>
      <c r="M9" s="180"/>
      <c r="N9" s="180"/>
      <c r="O9" s="180"/>
    </row>
    <row r="10" spans="1:16" ht="15" x14ac:dyDescent="0.25">
      <c r="B10" s="12"/>
      <c r="D10" s="101" t="s">
        <v>124</v>
      </c>
      <c r="E10" s="101"/>
      <c r="F10" s="101"/>
      <c r="G10" s="101"/>
      <c r="H10" s="101"/>
      <c r="I10" s="101"/>
      <c r="J10" s="101"/>
      <c r="K10" s="101"/>
      <c r="L10" s="101"/>
      <c r="M10" s="101"/>
      <c r="N10" s="101"/>
      <c r="O10" s="101"/>
      <c r="P10" s="101"/>
    </row>
    <row r="11" spans="1:16" ht="30" customHeight="1" x14ac:dyDescent="0.25">
      <c r="B11" s="13"/>
      <c r="C11" s="179" t="s">
        <v>125</v>
      </c>
      <c r="D11" s="179"/>
      <c r="E11" s="179"/>
      <c r="F11" s="179"/>
      <c r="G11" s="179"/>
      <c r="H11" s="179"/>
      <c r="I11" s="179"/>
      <c r="J11" s="179"/>
      <c r="K11" s="179"/>
      <c r="L11" s="179"/>
      <c r="M11" s="179"/>
      <c r="N11" s="179"/>
      <c r="O11" s="179"/>
    </row>
    <row r="12" spans="1:16" ht="15" x14ac:dyDescent="0.25">
      <c r="B12" s="12"/>
      <c r="C12" s="178" t="s">
        <v>126</v>
      </c>
      <c r="D12" s="178"/>
      <c r="E12" s="178"/>
      <c r="F12" s="178"/>
      <c r="G12" s="178"/>
      <c r="H12" s="178"/>
      <c r="I12" s="178"/>
      <c r="J12" s="178"/>
      <c r="K12" s="178"/>
      <c r="L12" s="178"/>
      <c r="M12" s="178"/>
      <c r="N12" s="178"/>
      <c r="O12" s="178"/>
    </row>
    <row r="13" spans="1:16" ht="4.5" customHeight="1" x14ac:dyDescent="0.25">
      <c r="B13" s="12"/>
      <c r="C13" s="12"/>
      <c r="D13" s="12"/>
      <c r="E13" s="12"/>
      <c r="F13" s="12"/>
      <c r="G13" s="12"/>
      <c r="H13" s="12"/>
      <c r="I13" s="35"/>
      <c r="J13" s="35"/>
      <c r="K13" s="35"/>
      <c r="L13" s="177"/>
      <c r="M13" s="177"/>
      <c r="N13" s="12"/>
      <c r="O13" s="12"/>
    </row>
    <row r="14" spans="1:16" ht="15" x14ac:dyDescent="0.25">
      <c r="B14" s="36" t="s">
        <v>119</v>
      </c>
      <c r="C14" s="36"/>
      <c r="D14" s="35"/>
      <c r="E14" s="12"/>
      <c r="F14" s="12"/>
      <c r="G14" s="12"/>
      <c r="H14" s="12"/>
      <c r="I14" s="35"/>
      <c r="J14" s="35"/>
      <c r="K14" s="35"/>
      <c r="L14" s="177"/>
      <c r="M14" s="177"/>
      <c r="N14" s="12"/>
      <c r="O14" s="12"/>
    </row>
    <row r="15" spans="1:16" ht="26.25" customHeight="1" x14ac:dyDescent="0.25">
      <c r="B15" s="12"/>
      <c r="C15" s="179" t="s">
        <v>113</v>
      </c>
      <c r="D15" s="174"/>
      <c r="E15" s="174"/>
      <c r="F15" s="174"/>
      <c r="G15" s="174"/>
      <c r="H15" s="174"/>
      <c r="I15" s="174"/>
      <c r="J15" s="174"/>
      <c r="K15" s="174"/>
      <c r="L15" s="174"/>
      <c r="M15" s="174"/>
      <c r="N15" s="174"/>
      <c r="O15" s="174"/>
    </row>
    <row r="16" spans="1:16" ht="12.75" customHeight="1" x14ac:dyDescent="0.25">
      <c r="B16" s="12"/>
      <c r="C16" s="179" t="s">
        <v>83</v>
      </c>
      <c r="D16" s="174"/>
      <c r="E16" s="174"/>
      <c r="F16" s="174"/>
      <c r="G16" s="174"/>
      <c r="H16" s="174"/>
      <c r="I16" s="174"/>
      <c r="J16" s="174"/>
      <c r="K16" s="174"/>
      <c r="L16" s="174"/>
      <c r="M16" s="174"/>
      <c r="N16" s="174"/>
      <c r="O16" s="174"/>
    </row>
    <row r="17" spans="2:15" ht="12.75" customHeight="1" x14ac:dyDescent="0.25">
      <c r="B17" s="12"/>
      <c r="C17" s="179" t="s">
        <v>84</v>
      </c>
      <c r="D17" s="174"/>
      <c r="E17" s="174"/>
      <c r="F17" s="174"/>
      <c r="G17" s="174"/>
      <c r="H17" s="174"/>
      <c r="I17" s="174"/>
      <c r="J17" s="174"/>
      <c r="K17" s="174"/>
      <c r="L17" s="174"/>
      <c r="M17" s="174"/>
      <c r="N17" s="174"/>
      <c r="O17" s="174"/>
    </row>
    <row r="18" spans="2:15" ht="15" customHeight="1" x14ac:dyDescent="0.25">
      <c r="B18" s="12"/>
      <c r="C18" s="179" t="s">
        <v>118</v>
      </c>
      <c r="D18" s="174"/>
      <c r="E18" s="174"/>
      <c r="F18" s="174"/>
      <c r="G18" s="174"/>
      <c r="H18" s="174"/>
      <c r="I18" s="174"/>
      <c r="J18" s="174"/>
      <c r="K18" s="174"/>
      <c r="L18" s="174"/>
      <c r="M18" s="174"/>
      <c r="N18" s="174"/>
      <c r="O18" s="174"/>
    </row>
    <row r="19" spans="2:15" ht="4.5" customHeight="1" x14ac:dyDescent="0.2"/>
    <row r="20" spans="2:15" x14ac:dyDescent="0.2">
      <c r="B20" s="175" t="s">
        <v>52</v>
      </c>
      <c r="C20" s="175"/>
      <c r="D20" s="175"/>
      <c r="E20" s="175"/>
      <c r="F20" s="175"/>
      <c r="G20" s="175"/>
      <c r="H20" s="175"/>
      <c r="I20" s="175"/>
      <c r="J20" s="175"/>
      <c r="K20" s="175"/>
      <c r="L20" s="175"/>
      <c r="M20" s="175"/>
      <c r="N20" s="175"/>
      <c r="O20" s="175"/>
    </row>
    <row r="21" spans="2:15" ht="5.25" customHeight="1" x14ac:dyDescent="0.25">
      <c r="B21" s="12"/>
      <c r="C21" s="12"/>
      <c r="D21" s="12"/>
      <c r="E21" s="12"/>
      <c r="F21" s="12"/>
      <c r="G21" s="12"/>
      <c r="H21" s="12"/>
      <c r="I21" s="35"/>
      <c r="J21" s="35"/>
      <c r="K21" s="35"/>
      <c r="L21" s="177"/>
      <c r="M21" s="177"/>
      <c r="N21" s="12"/>
      <c r="O21" s="12"/>
    </row>
    <row r="22" spans="2:15" ht="14.25" customHeight="1" x14ac:dyDescent="0.2">
      <c r="B22" s="176" t="s">
        <v>53</v>
      </c>
      <c r="C22" s="176"/>
      <c r="D22" s="176"/>
      <c r="E22" s="176"/>
      <c r="F22" s="176"/>
      <c r="G22" s="176"/>
      <c r="H22" s="176"/>
      <c r="I22" s="176"/>
      <c r="J22" s="176"/>
      <c r="K22" s="176"/>
      <c r="L22" s="176"/>
      <c r="M22" s="176"/>
      <c r="N22" s="176"/>
      <c r="O22" s="176"/>
    </row>
    <row r="23" spans="2:15" ht="16.5" customHeight="1" x14ac:dyDescent="0.2">
      <c r="B23" s="178" t="s">
        <v>116</v>
      </c>
      <c r="C23" s="176"/>
      <c r="D23" s="176"/>
      <c r="E23" s="176"/>
      <c r="F23" s="176"/>
      <c r="G23" s="176"/>
      <c r="H23" s="176"/>
      <c r="I23" s="176"/>
      <c r="J23" s="176"/>
      <c r="K23" s="176"/>
      <c r="L23" s="176"/>
      <c r="M23" s="176"/>
      <c r="N23" s="176"/>
      <c r="O23" s="176"/>
    </row>
    <row r="24" spans="2:15" ht="30" customHeight="1" x14ac:dyDescent="0.2">
      <c r="B24" s="174" t="s">
        <v>54</v>
      </c>
      <c r="C24" s="174"/>
      <c r="D24" s="174"/>
      <c r="E24" s="174"/>
      <c r="F24" s="174"/>
      <c r="G24" s="174"/>
      <c r="H24" s="174"/>
      <c r="I24" s="174"/>
      <c r="J24" s="174"/>
      <c r="K24" s="174"/>
      <c r="L24" s="174"/>
      <c r="M24" s="174"/>
      <c r="N24" s="174"/>
      <c r="O24" s="174"/>
    </row>
    <row r="25" spans="2:15" hidden="1" x14ac:dyDescent="0.2"/>
    <row r="26" spans="2:15" hidden="1" x14ac:dyDescent="0.2"/>
    <row r="27" spans="2:15" hidden="1" x14ac:dyDescent="0.2"/>
    <row r="28" spans="2:15" hidden="1" x14ac:dyDescent="0.2"/>
    <row r="29" spans="2:15" hidden="1" x14ac:dyDescent="0.2"/>
    <row r="30" spans="2:15" hidden="1" x14ac:dyDescent="0.2"/>
    <row r="31" spans="2:15" hidden="1" x14ac:dyDescent="0.2"/>
    <row r="32" spans="2:15"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x14ac:dyDescent="0.2"/>
    <row r="94" x14ac:dyDescent="0.2"/>
  </sheetData>
  <sheetProtection sheet="1" objects="1" scenarios="1" selectLockedCells="1"/>
  <mergeCells count="21">
    <mergeCell ref="D9:O9"/>
    <mergeCell ref="B3:O3"/>
    <mergeCell ref="C12:O12"/>
    <mergeCell ref="L13:M13"/>
    <mergeCell ref="L14:M14"/>
    <mergeCell ref="H4:L4"/>
    <mergeCell ref="B5:L5"/>
    <mergeCell ref="H6:L6"/>
    <mergeCell ref="B7:D7"/>
    <mergeCell ref="H7:L7"/>
    <mergeCell ref="C8:O8"/>
    <mergeCell ref="C18:O18"/>
    <mergeCell ref="C15:O15"/>
    <mergeCell ref="C16:O16"/>
    <mergeCell ref="C17:O17"/>
    <mergeCell ref="C11:O11"/>
    <mergeCell ref="B24:O24"/>
    <mergeCell ref="B20:O20"/>
    <mergeCell ref="B22:O22"/>
    <mergeCell ref="L21:M21"/>
    <mergeCell ref="B23:O23"/>
  </mergeCells>
  <pageMargins left="0.25" right="0.25"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0"/>
  <sheetViews>
    <sheetView showGridLines="0" tabSelected="1" zoomScale="80" zoomScaleNormal="80" zoomScaleSheetLayoutView="70" workbookViewId="0">
      <selection activeCell="H17" sqref="H17"/>
    </sheetView>
  </sheetViews>
  <sheetFormatPr defaultRowHeight="12.75" x14ac:dyDescent="0.2"/>
  <cols>
    <col min="1" max="1" width="2.140625" customWidth="1"/>
    <col min="2" max="2" width="33.42578125" customWidth="1"/>
    <col min="3" max="3" width="38.140625" customWidth="1"/>
    <col min="4" max="4" width="8.5703125" customWidth="1"/>
    <col min="5" max="5" width="13.85546875" customWidth="1"/>
    <col min="6" max="6" width="11.140625" customWidth="1"/>
    <col min="7" max="7" width="13.5703125" customWidth="1"/>
    <col min="8" max="9" width="12.28515625" customWidth="1"/>
    <col min="10" max="10" width="11.42578125" customWidth="1"/>
    <col min="11" max="11" width="12" customWidth="1"/>
    <col min="12" max="12" width="2.28515625" customWidth="1"/>
    <col min="14" max="14" width="33.42578125" customWidth="1"/>
    <col min="15" max="15" width="32.85546875" customWidth="1"/>
    <col min="16" max="16" width="24.28515625" customWidth="1"/>
    <col min="17" max="17" width="22.28515625" customWidth="1"/>
    <col min="18" max="18" width="17.140625" customWidth="1"/>
    <col min="19" max="19" width="17.42578125" customWidth="1"/>
    <col min="20" max="21" width="10.5703125" customWidth="1"/>
  </cols>
  <sheetData>
    <row r="1" spans="1:21" ht="20.25" x14ac:dyDescent="0.3">
      <c r="A1" s="102"/>
      <c r="B1" s="105" t="s">
        <v>0</v>
      </c>
      <c r="C1" s="106"/>
      <c r="D1" s="106"/>
      <c r="E1" s="106"/>
      <c r="F1" s="106"/>
      <c r="G1" s="107"/>
      <c r="H1" s="107"/>
      <c r="I1" s="107"/>
      <c r="J1" s="107"/>
      <c r="K1" s="102"/>
      <c r="L1" s="102"/>
      <c r="M1" s="123"/>
      <c r="N1" s="123"/>
      <c r="O1" s="123"/>
      <c r="P1" s="123"/>
      <c r="Q1" s="123"/>
      <c r="R1" s="123"/>
      <c r="S1" s="123"/>
      <c r="T1" s="123"/>
      <c r="U1" s="123"/>
    </row>
    <row r="2" spans="1:21" ht="18.75" customHeight="1" x14ac:dyDescent="0.4">
      <c r="A2" s="102"/>
      <c r="B2" s="102"/>
      <c r="C2" s="102"/>
      <c r="D2" s="102"/>
      <c r="E2" s="102"/>
      <c r="F2" s="102"/>
      <c r="G2" s="102"/>
      <c r="H2" s="102"/>
      <c r="I2" s="102"/>
      <c r="J2" s="102"/>
      <c r="K2" s="102"/>
      <c r="L2" s="103"/>
      <c r="M2" s="124"/>
      <c r="N2" s="125" t="s">
        <v>77</v>
      </c>
      <c r="O2" s="126"/>
      <c r="P2" s="126"/>
      <c r="Q2" s="126"/>
      <c r="R2" s="126"/>
      <c r="S2" s="126"/>
      <c r="T2" s="126"/>
      <c r="U2" s="126"/>
    </row>
    <row r="3" spans="1:21" ht="13.5" customHeight="1" x14ac:dyDescent="0.2">
      <c r="A3" s="102"/>
      <c r="B3" s="62" t="s">
        <v>17</v>
      </c>
      <c r="C3" s="63"/>
      <c r="D3" s="102"/>
      <c r="E3" s="102"/>
      <c r="F3" s="102"/>
      <c r="G3" s="102"/>
      <c r="H3" s="102"/>
      <c r="I3" s="102"/>
      <c r="J3" s="102"/>
      <c r="K3" s="102"/>
      <c r="L3" s="102"/>
      <c r="M3" s="123"/>
      <c r="N3" s="123"/>
      <c r="O3" s="123"/>
      <c r="P3" s="123"/>
      <c r="Q3" s="123"/>
      <c r="R3" s="123"/>
      <c r="S3" s="123"/>
      <c r="T3" s="123"/>
      <c r="U3" s="123"/>
    </row>
    <row r="4" spans="1:21" ht="13.5" customHeight="1" x14ac:dyDescent="0.2">
      <c r="A4" s="102"/>
      <c r="B4" s="102"/>
      <c r="C4" s="102"/>
      <c r="D4" s="102"/>
      <c r="E4" s="102"/>
      <c r="F4" s="102"/>
      <c r="G4" s="102"/>
      <c r="H4" s="102"/>
      <c r="I4" s="102"/>
      <c r="J4" s="102"/>
      <c r="K4" s="102"/>
      <c r="L4" s="102"/>
      <c r="M4" s="123"/>
      <c r="N4" s="123"/>
      <c r="O4" s="123"/>
      <c r="P4" s="123"/>
      <c r="Q4" s="123"/>
      <c r="R4" s="123"/>
      <c r="S4" s="123"/>
      <c r="T4" s="123"/>
      <c r="U4" s="123"/>
    </row>
    <row r="5" spans="1:21" ht="51.75" customHeight="1" x14ac:dyDescent="0.2">
      <c r="A5" s="102"/>
      <c r="B5" s="64" t="s">
        <v>14</v>
      </c>
      <c r="C5" s="64" t="s">
        <v>88</v>
      </c>
      <c r="D5" s="64" t="s">
        <v>128</v>
      </c>
      <c r="E5" s="64" t="s">
        <v>138</v>
      </c>
      <c r="F5" s="64" t="s">
        <v>3</v>
      </c>
      <c r="G5" s="64" t="s">
        <v>130</v>
      </c>
      <c r="H5" s="64" t="s">
        <v>92</v>
      </c>
      <c r="I5" s="64" t="s">
        <v>132</v>
      </c>
      <c r="J5" s="64" t="s">
        <v>89</v>
      </c>
      <c r="K5" s="64" t="s">
        <v>134</v>
      </c>
      <c r="L5" s="102"/>
      <c r="M5" s="123"/>
      <c r="N5" s="162" t="s">
        <v>14</v>
      </c>
      <c r="O5" s="163" t="s">
        <v>1</v>
      </c>
      <c r="P5" s="163" t="s">
        <v>2</v>
      </c>
      <c r="Q5" s="163" t="s">
        <v>4</v>
      </c>
      <c r="R5" s="163" t="s">
        <v>5</v>
      </c>
      <c r="S5" s="163" t="s">
        <v>6</v>
      </c>
      <c r="T5" s="163" t="s">
        <v>8</v>
      </c>
      <c r="U5" s="164" t="s">
        <v>7</v>
      </c>
    </row>
    <row r="6" spans="1:21" ht="13.5" customHeight="1" x14ac:dyDescent="0.2">
      <c r="A6" s="102"/>
      <c r="B6" s="112"/>
      <c r="C6" s="112"/>
      <c r="D6" s="112"/>
      <c r="E6" s="112"/>
      <c r="F6" s="112"/>
      <c r="G6" s="112"/>
      <c r="H6" s="112"/>
      <c r="I6" s="112"/>
      <c r="J6" s="112"/>
      <c r="K6" s="112"/>
      <c r="L6" s="102"/>
      <c r="M6" s="123"/>
      <c r="N6" s="127" t="str">
        <f t="shared" ref="N6:O8" si="0">B7</f>
        <v>Oral Solution 1</v>
      </c>
      <c r="O6" s="128" t="str">
        <f t="shared" si="0"/>
        <v>None</v>
      </c>
      <c r="P6" s="129">
        <f>IFERROR(K7/F7,0)</f>
        <v>0</v>
      </c>
      <c r="Q6" s="129">
        <f>IFERROR(J7/F7,0)</f>
        <v>0</v>
      </c>
      <c r="R6" s="130">
        <f>IFERROR(+E7*30/D7,0)</f>
        <v>0</v>
      </c>
      <c r="S6" s="131">
        <f t="shared" ref="S6:S11" si="1">+R6*P6</f>
        <v>0</v>
      </c>
      <c r="T6" s="131">
        <f t="shared" ref="T6:T11" si="2">S6*12</f>
        <v>0</v>
      </c>
      <c r="U6" s="132">
        <f t="shared" ref="U6:U11" si="3">+R6*Q6*12</f>
        <v>0</v>
      </c>
    </row>
    <row r="7" spans="1:21" ht="13.5" customHeight="1" x14ac:dyDescent="0.2">
      <c r="A7" s="102"/>
      <c r="B7" s="65" t="s">
        <v>48</v>
      </c>
      <c r="C7" s="38" t="s">
        <v>86</v>
      </c>
      <c r="D7" s="66">
        <f>IFERROR(VLOOKUP($C7,Reference,5,FALSE),"")</f>
        <v>0</v>
      </c>
      <c r="E7" s="66">
        <f>IFERROR(VLOOKUP(C7,'Reference Sheet'!$A$2:$C$51,3,FALSE),0)</f>
        <v>0</v>
      </c>
      <c r="F7" s="43">
        <v>0</v>
      </c>
      <c r="G7" s="67">
        <f>F7</f>
        <v>0</v>
      </c>
      <c r="H7" s="50">
        <v>0</v>
      </c>
      <c r="I7" s="68" t="str">
        <f>IFERROR(VLOOKUP(C7,Reference,6,FALSE),"")</f>
        <v>N/A</v>
      </c>
      <c r="J7" s="69">
        <f>F7*H7</f>
        <v>0</v>
      </c>
      <c r="K7" s="29">
        <f>(VLOOKUP($C7,'Reference Sheet'!$A$2:$D$51,4,FALSE))*J7</f>
        <v>0</v>
      </c>
      <c r="L7" s="102"/>
      <c r="M7" s="123"/>
      <c r="N7" s="127" t="str">
        <f t="shared" si="0"/>
        <v>Oral Solution 2</v>
      </c>
      <c r="O7" s="128" t="str">
        <f t="shared" si="0"/>
        <v>None</v>
      </c>
      <c r="P7" s="129">
        <f>IFERROR(K8/F8,0)</f>
        <v>0</v>
      </c>
      <c r="Q7" s="129">
        <f>IFERROR(J8/F8,0)</f>
        <v>0</v>
      </c>
      <c r="R7" s="130">
        <f>IFERROR(+E8*30/D8,0)</f>
        <v>0</v>
      </c>
      <c r="S7" s="131">
        <f t="shared" si="1"/>
        <v>0</v>
      </c>
      <c r="T7" s="131">
        <f t="shared" si="2"/>
        <v>0</v>
      </c>
      <c r="U7" s="132">
        <f t="shared" si="3"/>
        <v>0</v>
      </c>
    </row>
    <row r="8" spans="1:21" ht="13.5" customHeight="1" x14ac:dyDescent="0.2">
      <c r="A8" s="102"/>
      <c r="B8" s="65" t="s">
        <v>49</v>
      </c>
      <c r="C8" s="38" t="s">
        <v>86</v>
      </c>
      <c r="D8" s="66">
        <f>IFERROR(VLOOKUP($C8,Reference,5,FALSE),"")</f>
        <v>0</v>
      </c>
      <c r="E8" s="66">
        <f>IFERROR(VLOOKUP(C8,'Reference Sheet'!$A$2:$C$51,3,FALSE),0)</f>
        <v>0</v>
      </c>
      <c r="F8" s="44">
        <v>0</v>
      </c>
      <c r="G8" s="70">
        <f>IFERROR($G$7*$E8/$E$7*$D$7/$D8,0)</f>
        <v>0</v>
      </c>
      <c r="H8" s="51">
        <v>0</v>
      </c>
      <c r="I8" s="71" t="str">
        <f>IFERROR(VLOOKUP(C8,Reference,6,FALSE),"")</f>
        <v>N/A</v>
      </c>
      <c r="J8" s="72">
        <f>F8*H8</f>
        <v>0</v>
      </c>
      <c r="K8" s="30">
        <f>(VLOOKUP($C8,'Reference Sheet'!$A$2:$D$51,4,FALSE))*J8</f>
        <v>0</v>
      </c>
      <c r="L8" s="102"/>
      <c r="M8" s="123"/>
      <c r="N8" s="127" t="str">
        <f t="shared" si="0"/>
        <v>Oral Solution 3</v>
      </c>
      <c r="O8" s="128" t="str">
        <f t="shared" si="0"/>
        <v>None</v>
      </c>
      <c r="P8" s="129">
        <f>IFERROR(K9/F9,0)</f>
        <v>0</v>
      </c>
      <c r="Q8" s="129">
        <f>IFERROR(J9/F9,0)</f>
        <v>0</v>
      </c>
      <c r="R8" s="130">
        <f>IFERROR(+E9*30/D9,0)</f>
        <v>0</v>
      </c>
      <c r="S8" s="131">
        <f t="shared" si="1"/>
        <v>0</v>
      </c>
      <c r="T8" s="131">
        <f t="shared" si="2"/>
        <v>0</v>
      </c>
      <c r="U8" s="132">
        <f t="shared" si="3"/>
        <v>0</v>
      </c>
    </row>
    <row r="9" spans="1:21" ht="13.5" customHeight="1" x14ac:dyDescent="0.2">
      <c r="A9" s="102"/>
      <c r="B9" s="65" t="s">
        <v>50</v>
      </c>
      <c r="C9" s="38" t="s">
        <v>86</v>
      </c>
      <c r="D9" s="66">
        <f>IFERROR(VLOOKUP($C9,Reference,5,FALSE),"")</f>
        <v>0</v>
      </c>
      <c r="E9" s="66">
        <f>IFERROR(VLOOKUP(C9,'Reference Sheet'!$A$2:$C$51,3,FALSE),0)</f>
        <v>0</v>
      </c>
      <c r="F9" s="45">
        <v>0</v>
      </c>
      <c r="G9" s="70">
        <f>IFERROR($G$7*$E9/$E$7*$D$7/$D9,0)</f>
        <v>0</v>
      </c>
      <c r="H9" s="52">
        <v>0</v>
      </c>
      <c r="I9" s="73" t="str">
        <f>IFERROR(VLOOKUP(C9,Reference,6,FALSE),"")</f>
        <v>N/A</v>
      </c>
      <c r="J9" s="74">
        <f>F9*H9</f>
        <v>0</v>
      </c>
      <c r="K9" s="31">
        <f>(VLOOKUP($C9,'Reference Sheet'!$A$2:$D$51,4,FALSE))*J9</f>
        <v>0</v>
      </c>
      <c r="L9" s="102"/>
      <c r="M9" s="123"/>
      <c r="N9" s="127" t="str">
        <f t="shared" ref="N9:O11" si="4">B11</f>
        <v>Tablet 1</v>
      </c>
      <c r="O9" s="128" t="str">
        <f t="shared" si="4"/>
        <v>None</v>
      </c>
      <c r="P9" s="129">
        <f>IFERROR(K11/F11,0)</f>
        <v>0</v>
      </c>
      <c r="Q9" s="129">
        <f>IFERROR(J11/F11,0)</f>
        <v>0</v>
      </c>
      <c r="R9" s="130">
        <f>IFERROR(+E11*30/D11,0)</f>
        <v>0</v>
      </c>
      <c r="S9" s="131">
        <f t="shared" si="1"/>
        <v>0</v>
      </c>
      <c r="T9" s="131">
        <f t="shared" si="2"/>
        <v>0</v>
      </c>
      <c r="U9" s="132">
        <f t="shared" si="3"/>
        <v>0</v>
      </c>
    </row>
    <row r="10" spans="1:21" ht="13.5" customHeight="1" x14ac:dyDescent="0.2">
      <c r="A10" s="102"/>
      <c r="B10" s="113"/>
      <c r="C10" s="114"/>
      <c r="D10" s="115"/>
      <c r="E10" s="115"/>
      <c r="F10" s="116"/>
      <c r="G10" s="117"/>
      <c r="H10" s="118"/>
      <c r="I10" s="119"/>
      <c r="J10" s="120"/>
      <c r="K10" s="121"/>
      <c r="L10" s="102"/>
      <c r="M10" s="123"/>
      <c r="N10" s="127" t="str">
        <f t="shared" si="4"/>
        <v>Tablet 2</v>
      </c>
      <c r="O10" s="128" t="str">
        <f t="shared" si="4"/>
        <v>None</v>
      </c>
      <c r="P10" s="129">
        <f>IFERROR(K12/F12,0)</f>
        <v>0</v>
      </c>
      <c r="Q10" s="129">
        <f>IFERROR(J12/F12,0)</f>
        <v>0</v>
      </c>
      <c r="R10" s="130">
        <f>IFERROR(+E12*30/D12,0)</f>
        <v>0</v>
      </c>
      <c r="S10" s="131">
        <f t="shared" si="1"/>
        <v>0</v>
      </c>
      <c r="T10" s="131">
        <f t="shared" si="2"/>
        <v>0</v>
      </c>
      <c r="U10" s="132">
        <f t="shared" si="3"/>
        <v>0</v>
      </c>
    </row>
    <row r="11" spans="1:21" ht="13.5" customHeight="1" x14ac:dyDescent="0.2">
      <c r="A11" s="102"/>
      <c r="B11" s="75" t="s">
        <v>11</v>
      </c>
      <c r="C11" s="39" t="s">
        <v>86</v>
      </c>
      <c r="D11" s="76">
        <f>IFERROR(VLOOKUP($C11,Reference,5,FALSE),"")</f>
        <v>0</v>
      </c>
      <c r="E11" s="76">
        <f>IFERROR(VLOOKUP(C11,'Reference Sheet'!$A$2:$C$51,3,FALSE),0)</f>
        <v>0</v>
      </c>
      <c r="F11" s="46">
        <v>0</v>
      </c>
      <c r="G11" s="77">
        <f>IFERROR($G$7*$E11/$E$7*$D$7/$D11,0)</f>
        <v>0</v>
      </c>
      <c r="H11" s="53">
        <v>0</v>
      </c>
      <c r="I11" s="78" t="str">
        <f>IFERROR(VLOOKUP(C11,Reference,6,FALSE),"")</f>
        <v>N/A</v>
      </c>
      <c r="J11" s="79">
        <f>F11*H11</f>
        <v>0</v>
      </c>
      <c r="K11" s="80">
        <f>(VLOOKUP($C11,'Reference Sheet'!$A$2:$D$51,4,FALSE))*J11</f>
        <v>0</v>
      </c>
      <c r="L11" s="102"/>
      <c r="M11" s="123"/>
      <c r="N11" s="133" t="str">
        <f t="shared" si="4"/>
        <v>Tablet 3</v>
      </c>
      <c r="O11" s="134" t="str">
        <f t="shared" si="4"/>
        <v>None</v>
      </c>
      <c r="P11" s="129">
        <f>IFERROR(K13/F13,0)</f>
        <v>0</v>
      </c>
      <c r="Q11" s="129">
        <f>IFERROR(J13/F13,0)</f>
        <v>0</v>
      </c>
      <c r="R11" s="130">
        <f>IFERROR(+E13*30/D13,0)</f>
        <v>0</v>
      </c>
      <c r="S11" s="135">
        <f t="shared" si="1"/>
        <v>0</v>
      </c>
      <c r="T11" s="135">
        <f t="shared" si="2"/>
        <v>0</v>
      </c>
      <c r="U11" s="136">
        <f t="shared" si="3"/>
        <v>0</v>
      </c>
    </row>
    <row r="12" spans="1:21" ht="13.5" customHeight="1" x14ac:dyDescent="0.2">
      <c r="A12" s="102"/>
      <c r="B12" s="81" t="s">
        <v>12</v>
      </c>
      <c r="C12" s="40" t="s">
        <v>86</v>
      </c>
      <c r="D12" s="66">
        <f>IFERROR(VLOOKUP($C12,Reference,5,FALSE),"")</f>
        <v>0</v>
      </c>
      <c r="E12" s="66">
        <f>IFERROR(VLOOKUP(C12,'Reference Sheet'!$A$2:$C$51,3,FALSE),0)</f>
        <v>0</v>
      </c>
      <c r="F12" s="44">
        <v>0</v>
      </c>
      <c r="G12" s="70">
        <f>IFERROR($G$7*$E12/$E$7*$D$7/$D12,0)</f>
        <v>0</v>
      </c>
      <c r="H12" s="54">
        <v>0</v>
      </c>
      <c r="I12" s="82" t="str">
        <f>IFERROR(VLOOKUP(C12,Reference,6,FALSE),"")</f>
        <v>N/A</v>
      </c>
      <c r="J12" s="72">
        <f>F12*H12</f>
        <v>0</v>
      </c>
      <c r="K12" s="30">
        <f>(VLOOKUP($C12,'Reference Sheet'!$A$2:$D$51,4,FALSE))*J12</f>
        <v>0</v>
      </c>
      <c r="L12" s="102"/>
      <c r="M12" s="123"/>
      <c r="N12" s="133" t="str">
        <f>B15</f>
        <v>FDC (dual or triple)</v>
      </c>
      <c r="O12" s="134" t="str">
        <f>C15</f>
        <v>None</v>
      </c>
      <c r="P12" s="137">
        <f>IFERROR(K15/F15,0)</f>
        <v>0</v>
      </c>
      <c r="Q12" s="129">
        <f>IFERROR(J15/F15,0)</f>
        <v>0</v>
      </c>
      <c r="R12" s="138">
        <f>IFERROR(+E15*30/D15,0)</f>
        <v>0</v>
      </c>
      <c r="S12" s="135">
        <f>+R12*P12</f>
        <v>0</v>
      </c>
      <c r="T12" s="135">
        <f>S12*12</f>
        <v>0</v>
      </c>
      <c r="U12" s="136">
        <f>+R12*Q12*12</f>
        <v>0</v>
      </c>
    </row>
    <row r="13" spans="1:21" ht="13.5" customHeight="1" x14ac:dyDescent="0.2">
      <c r="A13" s="102"/>
      <c r="B13" s="83" t="s">
        <v>13</v>
      </c>
      <c r="C13" s="41" t="s">
        <v>86</v>
      </c>
      <c r="D13" s="66">
        <f>IFERROR(VLOOKUP($C13,Reference,5,FALSE),"")</f>
        <v>0</v>
      </c>
      <c r="E13" s="66">
        <f>IFERROR(VLOOKUP(C13,'Reference Sheet'!$A$2:$C$51,3,FALSE),0)</f>
        <v>0</v>
      </c>
      <c r="F13" s="45">
        <v>0</v>
      </c>
      <c r="G13" s="70">
        <f>IFERROR($G$7*$E13/$E$7*$D$7/$D13,0)</f>
        <v>0</v>
      </c>
      <c r="H13" s="55">
        <v>0</v>
      </c>
      <c r="I13" s="84" t="str">
        <f>IFERROR(VLOOKUP(C13,Reference,6,FALSE),"")</f>
        <v>N/A</v>
      </c>
      <c r="J13" s="72">
        <f>F13*H13</f>
        <v>0</v>
      </c>
      <c r="K13" s="85">
        <f>(VLOOKUP($C13,'Reference Sheet'!$A$2:$D$51,4,FALSE))*J13</f>
        <v>0</v>
      </c>
      <c r="L13" s="102"/>
      <c r="M13" s="123"/>
      <c r="N13" s="81" t="str">
        <f>B16</f>
        <v>Single Tablet (if dual FDC)</v>
      </c>
      <c r="O13" s="128" t="str">
        <f>C16</f>
        <v>None</v>
      </c>
      <c r="P13" s="129">
        <f>IFERROR(K16/F16,0)</f>
        <v>0</v>
      </c>
      <c r="Q13" s="129">
        <f>IFERROR(J16/F16,0)</f>
        <v>0</v>
      </c>
      <c r="R13" s="130">
        <f>IFERROR(+E16*30/D16,0)</f>
        <v>0</v>
      </c>
      <c r="S13" s="139">
        <f>IFERROR(+R13*P13,"N/A")</f>
        <v>0</v>
      </c>
      <c r="T13" s="139">
        <f>IFERROR(+S13*12,"N/A")</f>
        <v>0</v>
      </c>
      <c r="U13" s="140">
        <f>IFERROR(+R13*Q13*12,"N/A")</f>
        <v>0</v>
      </c>
    </row>
    <row r="14" spans="1:21" ht="13.5" customHeight="1" x14ac:dyDescent="0.2">
      <c r="A14" s="102"/>
      <c r="B14" s="113"/>
      <c r="C14" s="114"/>
      <c r="D14" s="115"/>
      <c r="E14" s="115"/>
      <c r="F14" s="116"/>
      <c r="G14" s="117"/>
      <c r="H14" s="118"/>
      <c r="I14" s="119"/>
      <c r="J14" s="120"/>
      <c r="K14" s="121"/>
      <c r="L14" s="102"/>
      <c r="M14" s="123"/>
      <c r="N14" s="141" t="str">
        <f>B18</f>
        <v>Oral Pellets - LPV/r only</v>
      </c>
      <c r="O14" s="142" t="str">
        <f>C18</f>
        <v>None</v>
      </c>
      <c r="P14" s="143">
        <f>IFERROR(K18/F18,0)</f>
        <v>0</v>
      </c>
      <c r="Q14" s="144">
        <f>IFERROR(J18/F18,0)</f>
        <v>0</v>
      </c>
      <c r="R14" s="145">
        <f>IFERROR(+E18*30/D18,0)</f>
        <v>0</v>
      </c>
      <c r="S14" s="146">
        <f>IFERROR(+R14*P14,"N/A")</f>
        <v>0</v>
      </c>
      <c r="T14" s="146">
        <f>IFERROR(+S14*12,"N/A")</f>
        <v>0</v>
      </c>
      <c r="U14" s="147">
        <f>IFERROR(+R14*Q14*12,"N/A")</f>
        <v>0</v>
      </c>
    </row>
    <row r="15" spans="1:21" ht="13.5" customHeight="1" x14ac:dyDescent="0.2">
      <c r="A15" s="102"/>
      <c r="B15" s="86" t="s">
        <v>26</v>
      </c>
      <c r="C15" s="39" t="s">
        <v>86</v>
      </c>
      <c r="D15" s="76">
        <f>IFERROR(VLOOKUP($C15,Reference,5,FALSE),"")</f>
        <v>0</v>
      </c>
      <c r="E15" s="76">
        <f>IFERROR(VLOOKUP(C15,'Reference Sheet'!$A$2:$C$51,3,FALSE),0)</f>
        <v>0</v>
      </c>
      <c r="F15" s="47">
        <v>0</v>
      </c>
      <c r="G15" s="77">
        <f>IFERROR($G$7*$E15/$E$7*$D$7/$D15,0)</f>
        <v>0</v>
      </c>
      <c r="H15" s="56">
        <v>0</v>
      </c>
      <c r="I15" s="87" t="str">
        <f>IFERROR(VLOOKUP(C15,Reference,6,FALSE),"")</f>
        <v>N/A</v>
      </c>
      <c r="J15" s="88">
        <f>F15*H15</f>
        <v>0</v>
      </c>
      <c r="K15" s="29">
        <f>IFERROR((VLOOKUP($C15,'Reference Sheet'!$A$2:$D$51,4,FALSE))*J15,0)</f>
        <v>0</v>
      </c>
      <c r="L15" s="102"/>
      <c r="M15" s="123"/>
      <c r="N15" s="123"/>
      <c r="O15" s="123"/>
      <c r="P15" s="123"/>
      <c r="Q15" s="123"/>
      <c r="R15" s="123"/>
      <c r="S15" s="123"/>
      <c r="T15" s="123"/>
      <c r="U15" s="123"/>
    </row>
    <row r="16" spans="1:21" ht="13.5" customHeight="1" x14ac:dyDescent="0.2">
      <c r="A16" s="102"/>
      <c r="B16" s="89" t="s">
        <v>47</v>
      </c>
      <c r="C16" s="42" t="s">
        <v>86</v>
      </c>
      <c r="D16" s="90">
        <f>IFERROR(VLOOKUP($C16,Reference,5,FALSE),"")</f>
        <v>0</v>
      </c>
      <c r="E16" s="90">
        <f>IFERROR(VLOOKUP(C16,'Reference Sheet'!$A$2:$C$51,3,FALSE),0)</f>
        <v>0</v>
      </c>
      <c r="F16" s="48"/>
      <c r="G16" s="91">
        <f>IFERROR($G$7*$E16/$E$7*$D$7/$D16,0)</f>
        <v>0</v>
      </c>
      <c r="H16" s="57">
        <v>0</v>
      </c>
      <c r="I16" s="92" t="str">
        <f>IFERROR(VLOOKUP(C16,Reference,6,FALSE),"")</f>
        <v>N/A</v>
      </c>
      <c r="J16" s="93">
        <f>IFERROR(F16*H16,"N/A")</f>
        <v>0</v>
      </c>
      <c r="K16" s="94">
        <f>IFERROR((VLOOKUP($C16,'Reference Sheet'!$A$2:$D$51,4,FALSE))*J16,0)</f>
        <v>0</v>
      </c>
      <c r="L16" s="102"/>
      <c r="M16" s="123"/>
      <c r="N16" s="123"/>
      <c r="O16" s="123"/>
      <c r="P16" s="123"/>
      <c r="Q16" s="123"/>
      <c r="R16" s="123"/>
      <c r="S16" s="123"/>
      <c r="T16" s="123"/>
      <c r="U16" s="123"/>
    </row>
    <row r="17" spans="1:22" ht="13.5" customHeight="1" x14ac:dyDescent="0.4">
      <c r="A17" s="102"/>
      <c r="B17" s="102"/>
      <c r="C17" s="122"/>
      <c r="D17" s="102"/>
      <c r="E17" s="102"/>
      <c r="F17" s="122"/>
      <c r="G17" s="102"/>
      <c r="H17" s="122"/>
      <c r="I17" s="102"/>
      <c r="J17" s="102"/>
      <c r="K17" s="102"/>
      <c r="L17" s="102"/>
      <c r="M17" s="123"/>
      <c r="N17" s="124"/>
      <c r="O17" s="124"/>
      <c r="P17" s="124"/>
      <c r="Q17" s="124"/>
      <c r="R17" s="148"/>
      <c r="S17" s="148"/>
      <c r="T17" s="148"/>
      <c r="U17" s="148"/>
      <c r="V17" s="3"/>
    </row>
    <row r="18" spans="1:22" ht="13.5" customHeight="1" x14ac:dyDescent="0.2">
      <c r="A18" s="102"/>
      <c r="B18" s="95" t="s">
        <v>110</v>
      </c>
      <c r="C18" s="61" t="s">
        <v>86</v>
      </c>
      <c r="D18" s="96">
        <f>IFERROR(VLOOKUP($C18,Reference,5,FALSE),"")</f>
        <v>0</v>
      </c>
      <c r="E18" s="96">
        <f>IFERROR(VLOOKUP(C18,'Reference Sheet'!$A$2:$C$51,3,FALSE),0)</f>
        <v>0</v>
      </c>
      <c r="F18" s="49">
        <v>0</v>
      </c>
      <c r="G18" s="97">
        <f>IF(ISNUMBER(SEARCH("LPV/r",C7)), IFERROR($G$7*$E18/$E$7*$D$7/$D18,0),IF(ISNUMBER(SEARCH("LPV/r",C11)), IFERROR($G$11*$E18/$E$11*$D$11/$D18,0),0))</f>
        <v>0</v>
      </c>
      <c r="H18" s="59">
        <v>0</v>
      </c>
      <c r="I18" s="98" t="str">
        <f>IFERROR(VLOOKUP(C18,Reference,6,FALSE),"")</f>
        <v>N/A</v>
      </c>
      <c r="J18" s="99">
        <f>F18*H18</f>
        <v>0</v>
      </c>
      <c r="K18" s="100">
        <f>IFERROR((VLOOKUP($C18,'Reference Sheet'!$A$2:$D$51,4,FALSE))*J18,0)</f>
        <v>0</v>
      </c>
      <c r="L18" s="102"/>
      <c r="M18" s="123"/>
      <c r="N18" s="123"/>
      <c r="O18" s="123"/>
      <c r="P18" s="123"/>
      <c r="Q18" s="123"/>
      <c r="R18" s="123"/>
      <c r="S18" s="148"/>
      <c r="T18" s="148"/>
      <c r="U18" s="148"/>
      <c r="V18" s="3"/>
    </row>
    <row r="19" spans="1:22" ht="13.5" customHeight="1" x14ac:dyDescent="0.2">
      <c r="A19" s="102"/>
      <c r="B19" s="108" t="s">
        <v>129</v>
      </c>
      <c r="C19" s="109"/>
      <c r="D19" s="109"/>
      <c r="E19" s="109"/>
      <c r="F19" s="109"/>
      <c r="G19" s="110"/>
      <c r="H19" s="109"/>
      <c r="I19" s="109"/>
      <c r="J19" s="102"/>
      <c r="K19" s="102"/>
      <c r="L19" s="102"/>
      <c r="M19" s="123"/>
      <c r="N19" s="123"/>
      <c r="O19" s="123"/>
      <c r="P19" s="123"/>
      <c r="Q19" s="123"/>
      <c r="R19" s="123"/>
      <c r="S19" s="148"/>
      <c r="T19" s="148"/>
      <c r="U19" s="148"/>
      <c r="V19" s="3"/>
    </row>
    <row r="20" spans="1:22" ht="13.5" customHeight="1" x14ac:dyDescent="0.2">
      <c r="A20" s="102"/>
      <c r="B20" s="108" t="s">
        <v>131</v>
      </c>
      <c r="C20" s="109"/>
      <c r="D20" s="109"/>
      <c r="E20" s="109"/>
      <c r="F20" s="109"/>
      <c r="G20" s="102"/>
      <c r="H20" s="109"/>
      <c r="I20" s="109"/>
      <c r="J20" s="102"/>
      <c r="K20" s="102"/>
      <c r="L20" s="102"/>
      <c r="M20" s="123"/>
      <c r="N20" s="123"/>
      <c r="O20" s="123"/>
      <c r="P20" s="123"/>
      <c r="Q20" s="123"/>
      <c r="R20" s="123"/>
      <c r="S20" s="123"/>
      <c r="T20" s="123"/>
      <c r="U20" s="148"/>
      <c r="V20" s="3"/>
    </row>
    <row r="21" spans="1:22" ht="13.5" customHeight="1" x14ac:dyDescent="0.2">
      <c r="A21" s="102"/>
      <c r="B21" s="108" t="s">
        <v>133</v>
      </c>
      <c r="C21" s="109"/>
      <c r="D21" s="111"/>
      <c r="E21" s="109"/>
      <c r="F21" s="109"/>
      <c r="G21" s="102"/>
      <c r="H21" s="109"/>
      <c r="I21" s="109"/>
      <c r="J21" s="102"/>
      <c r="K21" s="102"/>
      <c r="L21" s="102"/>
      <c r="M21" s="123"/>
      <c r="N21" s="123"/>
      <c r="O21" s="123"/>
      <c r="P21" s="123"/>
      <c r="Q21" s="123"/>
      <c r="R21" s="123"/>
      <c r="S21" s="148"/>
      <c r="T21" s="123"/>
      <c r="U21" s="123"/>
    </row>
    <row r="22" spans="1:22" ht="13.5" customHeight="1" x14ac:dyDescent="0.2">
      <c r="A22" s="102"/>
      <c r="B22" s="108" t="s">
        <v>135</v>
      </c>
      <c r="C22" s="102"/>
      <c r="D22" s="102"/>
      <c r="E22" s="102"/>
      <c r="F22" s="102"/>
      <c r="G22" s="102"/>
      <c r="H22" s="102"/>
      <c r="I22" s="102"/>
      <c r="J22" s="102"/>
      <c r="K22" s="102"/>
      <c r="L22" s="102"/>
      <c r="M22" s="123"/>
      <c r="N22" s="123"/>
      <c r="O22" s="123"/>
      <c r="P22" s="123"/>
      <c r="Q22" s="123"/>
      <c r="R22" s="123"/>
      <c r="S22" s="123"/>
      <c r="T22" s="123"/>
      <c r="U22" s="123"/>
    </row>
    <row r="23" spans="1:22" ht="13.5" customHeight="1" x14ac:dyDescent="0.2">
      <c r="A23" s="102"/>
      <c r="B23" s="108"/>
      <c r="C23" s="109"/>
      <c r="D23" s="111"/>
      <c r="E23" s="109"/>
      <c r="F23" s="109"/>
      <c r="G23" s="102"/>
      <c r="H23" s="109"/>
      <c r="I23" s="109"/>
      <c r="J23" s="102"/>
      <c r="K23" s="102"/>
      <c r="L23" s="102"/>
      <c r="M23" s="123"/>
      <c r="N23" s="123"/>
      <c r="O23" s="123"/>
      <c r="P23" s="123"/>
      <c r="Q23" s="123"/>
      <c r="R23" s="123"/>
      <c r="S23" s="123"/>
      <c r="T23" s="123"/>
      <c r="U23" s="123"/>
    </row>
    <row r="24" spans="1:22" ht="20.25" x14ac:dyDescent="0.3">
      <c r="A24" s="102"/>
      <c r="B24" s="105" t="s">
        <v>78</v>
      </c>
      <c r="C24" s="106"/>
      <c r="D24" s="106"/>
      <c r="E24" s="106"/>
      <c r="F24" s="106"/>
      <c r="G24" s="107"/>
      <c r="H24" s="107"/>
      <c r="I24" s="107"/>
      <c r="J24" s="107"/>
      <c r="K24" s="102"/>
      <c r="L24" s="102"/>
      <c r="M24" s="123"/>
      <c r="N24" s="123"/>
      <c r="O24" s="123"/>
      <c r="P24" s="123"/>
      <c r="Q24" s="123"/>
      <c r="R24" s="123"/>
      <c r="S24" s="123"/>
      <c r="T24" s="123"/>
      <c r="U24" s="123"/>
    </row>
    <row r="25" spans="1:22" x14ac:dyDescent="0.2">
      <c r="A25" s="102"/>
      <c r="B25" s="102"/>
      <c r="C25" s="104"/>
      <c r="D25" s="104"/>
      <c r="E25" s="104"/>
      <c r="F25" s="104"/>
      <c r="G25" s="104"/>
      <c r="H25" s="102"/>
      <c r="I25" s="102"/>
      <c r="J25" s="102"/>
      <c r="K25" s="102"/>
      <c r="L25" s="102"/>
      <c r="M25" s="123"/>
      <c r="N25" s="123"/>
      <c r="O25" s="123"/>
      <c r="P25" s="123"/>
      <c r="Q25" s="123"/>
      <c r="R25" s="123"/>
      <c r="S25" s="123"/>
      <c r="T25" s="123"/>
      <c r="U25" s="123"/>
    </row>
    <row r="26" spans="1:22" x14ac:dyDescent="0.2">
      <c r="A26" s="102"/>
      <c r="B26" s="149"/>
      <c r="C26" s="150" t="s">
        <v>9</v>
      </c>
      <c r="D26" s="190" t="s">
        <v>137</v>
      </c>
      <c r="E26" s="191"/>
      <c r="F26" s="190" t="s">
        <v>90</v>
      </c>
      <c r="G26" s="191"/>
      <c r="H26" s="190" t="s">
        <v>91</v>
      </c>
      <c r="I26" s="191"/>
      <c r="J26" s="102"/>
      <c r="K26" s="102"/>
      <c r="L26" s="102"/>
      <c r="M26" s="123"/>
      <c r="N26" s="123"/>
      <c r="O26" s="123"/>
      <c r="P26" s="123"/>
      <c r="Q26" s="123"/>
      <c r="R26" s="123"/>
      <c r="S26" s="123"/>
      <c r="T26" s="123"/>
      <c r="U26" s="123"/>
    </row>
    <row r="27" spans="1:22" x14ac:dyDescent="0.2">
      <c r="A27" s="102"/>
      <c r="B27" s="75" t="s">
        <v>80</v>
      </c>
      <c r="C27" s="151">
        <f>SUM(J15:J16)</f>
        <v>0</v>
      </c>
      <c r="D27" s="200">
        <f>SUM(J11:J13)</f>
        <v>0</v>
      </c>
      <c r="E27" s="193"/>
      <c r="F27" s="192">
        <f>J18</f>
        <v>0</v>
      </c>
      <c r="G27" s="193"/>
      <c r="H27" s="192">
        <f>SUM(J7:J9)</f>
        <v>0</v>
      </c>
      <c r="I27" s="193"/>
      <c r="J27" s="102"/>
      <c r="K27" s="102"/>
      <c r="L27" s="102"/>
      <c r="M27" s="123"/>
      <c r="N27" s="123"/>
      <c r="O27" s="152"/>
      <c r="P27" s="123"/>
      <c r="Q27" s="123"/>
      <c r="R27" s="123"/>
      <c r="S27" s="123"/>
      <c r="T27" s="123"/>
      <c r="U27" s="123"/>
    </row>
    <row r="28" spans="1:22" x14ac:dyDescent="0.2">
      <c r="A28" s="102"/>
      <c r="B28" s="89" t="s">
        <v>81</v>
      </c>
      <c r="C28" s="153">
        <f>SUM(K15:K16)</f>
        <v>0</v>
      </c>
      <c r="D28" s="198">
        <f>SUM(K11:K13)</f>
        <v>0</v>
      </c>
      <c r="E28" s="185">
        <f>SUM(K15:K16)</f>
        <v>0</v>
      </c>
      <c r="F28" s="184">
        <f>K18</f>
        <v>0</v>
      </c>
      <c r="G28" s="185"/>
      <c r="H28" s="184">
        <f>SUM(K7:K9)</f>
        <v>0</v>
      </c>
      <c r="I28" s="185"/>
      <c r="J28" s="102"/>
      <c r="K28" s="102"/>
      <c r="L28" s="102"/>
      <c r="M28" s="123"/>
      <c r="N28" s="123"/>
      <c r="O28" s="152"/>
      <c r="P28" s="123"/>
      <c r="Q28" s="123"/>
      <c r="R28" s="123"/>
      <c r="S28" s="123"/>
      <c r="T28" s="123"/>
      <c r="U28" s="123"/>
    </row>
    <row r="29" spans="1:22" ht="13.5" thickBot="1" x14ac:dyDescent="0.25">
      <c r="A29" s="102"/>
      <c r="B29" s="154" t="s">
        <v>82</v>
      </c>
      <c r="C29" s="155">
        <f>SUM(C27:C28)</f>
        <v>0</v>
      </c>
      <c r="D29" s="201">
        <f>SUM(D27:D28)</f>
        <v>0</v>
      </c>
      <c r="E29" s="195"/>
      <c r="F29" s="194">
        <f>SUM(F27:F28)</f>
        <v>0</v>
      </c>
      <c r="G29" s="195"/>
      <c r="H29" s="194">
        <f>SUM(H27:H28)</f>
        <v>0</v>
      </c>
      <c r="I29" s="195"/>
      <c r="J29" s="102"/>
      <c r="K29" s="102"/>
      <c r="L29" s="102"/>
      <c r="M29" s="123"/>
      <c r="N29" s="123"/>
      <c r="O29" s="123"/>
      <c r="P29" s="123"/>
      <c r="Q29" s="123"/>
      <c r="R29" s="123"/>
      <c r="S29" s="123"/>
      <c r="T29" s="123"/>
      <c r="U29" s="123"/>
    </row>
    <row r="30" spans="1:22" x14ac:dyDescent="0.2">
      <c r="A30" s="102"/>
      <c r="B30" s="65" t="s">
        <v>18</v>
      </c>
      <c r="C30" s="156">
        <f>SUM(U12:U13)</f>
        <v>0</v>
      </c>
      <c r="D30" s="202">
        <f>SUM(U9:U11)</f>
        <v>0</v>
      </c>
      <c r="E30" s="183"/>
      <c r="F30" s="182">
        <f>U14</f>
        <v>0</v>
      </c>
      <c r="G30" s="183"/>
      <c r="H30" s="182">
        <f>SUM(U6:U8)</f>
        <v>0</v>
      </c>
      <c r="I30" s="183"/>
      <c r="J30" s="102"/>
      <c r="K30" s="102"/>
      <c r="L30" s="102"/>
      <c r="M30" s="123"/>
      <c r="N30" s="123"/>
      <c r="O30" s="123"/>
      <c r="P30" s="123"/>
      <c r="Q30" s="123"/>
      <c r="R30" s="123"/>
      <c r="S30" s="123"/>
      <c r="T30" s="123"/>
      <c r="U30" s="123"/>
    </row>
    <row r="31" spans="1:22" x14ac:dyDescent="0.2">
      <c r="A31" s="102"/>
      <c r="B31" s="83" t="s">
        <v>19</v>
      </c>
      <c r="C31" s="153">
        <f>SUM(T12:T13)</f>
        <v>0</v>
      </c>
      <c r="D31" s="198">
        <f>SUM(T9:T11)</f>
        <v>0</v>
      </c>
      <c r="E31" s="185"/>
      <c r="F31" s="184">
        <f>T14</f>
        <v>0</v>
      </c>
      <c r="G31" s="185"/>
      <c r="H31" s="184">
        <f>SUM(T6:T8)</f>
        <v>0</v>
      </c>
      <c r="I31" s="185"/>
      <c r="J31" s="102"/>
      <c r="K31" s="102"/>
      <c r="L31" s="102"/>
      <c r="M31" s="123"/>
      <c r="N31" s="123"/>
      <c r="O31" s="157"/>
      <c r="P31" s="157"/>
      <c r="Q31" s="157"/>
      <c r="R31" s="157"/>
      <c r="S31" s="157"/>
      <c r="T31" s="157"/>
      <c r="U31" s="123"/>
    </row>
    <row r="32" spans="1:22" x14ac:dyDescent="0.2">
      <c r="A32" s="102"/>
      <c r="B32" s="75" t="s">
        <v>79</v>
      </c>
      <c r="C32" s="158">
        <f>SUM(C30:C31)</f>
        <v>0</v>
      </c>
      <c r="D32" s="196">
        <f>SUM(D30:D31)</f>
        <v>0</v>
      </c>
      <c r="E32" s="187"/>
      <c r="F32" s="186">
        <f>SUM(F30:F31)</f>
        <v>0</v>
      </c>
      <c r="G32" s="187"/>
      <c r="H32" s="186">
        <f>SUM(H30:H31)</f>
        <v>0</v>
      </c>
      <c r="I32" s="187"/>
      <c r="J32" s="102"/>
      <c r="K32" s="102"/>
      <c r="L32" s="102"/>
      <c r="M32" s="123"/>
      <c r="N32" s="123"/>
      <c r="O32" s="159"/>
      <c r="P32" s="157"/>
      <c r="Q32" s="159"/>
      <c r="R32" s="157"/>
      <c r="S32" s="159"/>
      <c r="T32" s="157"/>
      <c r="U32" s="123"/>
    </row>
    <row r="33" spans="1:32" ht="13.5" thickBot="1" x14ac:dyDescent="0.25">
      <c r="A33" s="102"/>
      <c r="B33" s="160" t="s">
        <v>16</v>
      </c>
      <c r="C33" s="161">
        <f>C32/(H32-1)</f>
        <v>0</v>
      </c>
      <c r="D33" s="197">
        <f>D32/(H32-1)</f>
        <v>0</v>
      </c>
      <c r="E33" s="189"/>
      <c r="F33" s="188">
        <f>F32/(H32-1)</f>
        <v>0</v>
      </c>
      <c r="G33" s="189"/>
      <c r="H33" s="203"/>
      <c r="I33" s="204"/>
      <c r="J33" s="102"/>
      <c r="K33" s="102"/>
      <c r="L33" s="102"/>
      <c r="M33" s="123"/>
      <c r="N33" s="123"/>
      <c r="O33" s="159"/>
      <c r="P33" s="157"/>
      <c r="Q33" s="159"/>
      <c r="R33" s="157"/>
      <c r="S33" s="159"/>
      <c r="T33" s="157"/>
      <c r="U33" s="123"/>
    </row>
    <row r="34" spans="1:32" x14ac:dyDescent="0.2">
      <c r="A34" s="102"/>
      <c r="B34" s="102"/>
      <c r="C34" s="104"/>
      <c r="D34" s="104"/>
      <c r="E34" s="104"/>
      <c r="F34" s="104"/>
      <c r="G34" s="104"/>
      <c r="H34" s="102"/>
      <c r="I34" s="102"/>
      <c r="J34" s="102"/>
      <c r="K34" s="102"/>
      <c r="L34" s="102"/>
      <c r="M34" s="123"/>
      <c r="N34" s="123"/>
      <c r="O34" s="157"/>
      <c r="P34" s="159"/>
      <c r="Q34" s="157"/>
      <c r="R34" s="159"/>
      <c r="S34" s="157"/>
      <c r="T34" s="159"/>
      <c r="U34" s="152"/>
      <c r="V34" s="32"/>
      <c r="W34" s="32"/>
      <c r="X34" s="32"/>
      <c r="Y34" s="32"/>
      <c r="Z34" s="32"/>
      <c r="AA34" s="32"/>
      <c r="AB34" s="32"/>
      <c r="AC34" s="32"/>
      <c r="AD34" s="32"/>
      <c r="AE34" s="32"/>
      <c r="AF34" s="32"/>
    </row>
    <row r="35" spans="1:32" x14ac:dyDescent="0.2">
      <c r="A35" s="102"/>
      <c r="B35" s="102"/>
      <c r="C35" s="104"/>
      <c r="D35" s="104"/>
      <c r="E35" s="104"/>
      <c r="F35" s="104"/>
      <c r="G35" s="104"/>
      <c r="H35" s="102"/>
      <c r="I35" s="102"/>
      <c r="J35" s="102"/>
      <c r="K35" s="102"/>
      <c r="L35" s="102"/>
      <c r="M35" s="123"/>
      <c r="N35" s="123"/>
      <c r="O35" s="123"/>
      <c r="P35" s="123"/>
      <c r="Q35" s="123"/>
      <c r="R35" s="123"/>
      <c r="S35" s="123"/>
      <c r="T35" s="123"/>
      <c r="U35" s="123"/>
    </row>
    <row r="36" spans="1:32" x14ac:dyDescent="0.2">
      <c r="A36" s="102"/>
      <c r="B36" s="102"/>
      <c r="C36" s="102"/>
      <c r="D36" s="102"/>
      <c r="E36" s="102"/>
      <c r="F36" s="102"/>
      <c r="G36" s="102"/>
      <c r="H36" s="102"/>
      <c r="I36" s="102"/>
      <c r="J36" s="102"/>
      <c r="K36" s="102"/>
      <c r="L36" s="102"/>
      <c r="M36" s="123"/>
      <c r="N36" s="123"/>
      <c r="O36" s="123"/>
      <c r="P36" s="123"/>
      <c r="Q36" s="123"/>
      <c r="R36" s="123"/>
      <c r="S36" s="123"/>
      <c r="T36" s="123"/>
      <c r="U36" s="123"/>
    </row>
    <row r="37" spans="1:32" ht="23.25" x14ac:dyDescent="0.35">
      <c r="A37" s="102"/>
      <c r="B37" s="199" t="s">
        <v>136</v>
      </c>
      <c r="C37" s="199"/>
      <c r="D37" s="199"/>
      <c r="E37" s="199"/>
      <c r="F37" s="199"/>
      <c r="G37" s="199"/>
      <c r="H37" s="199"/>
      <c r="I37" s="199"/>
      <c r="J37" s="199"/>
      <c r="K37" s="102"/>
      <c r="L37" s="102"/>
      <c r="M37" s="123"/>
      <c r="N37" s="123"/>
      <c r="O37" s="123"/>
      <c r="P37" s="123"/>
      <c r="Q37" s="123"/>
      <c r="R37" s="123"/>
      <c r="S37" s="123"/>
      <c r="T37" s="123"/>
      <c r="U37" s="123"/>
    </row>
    <row r="38" spans="1:32" x14ac:dyDescent="0.2">
      <c r="A38" s="102"/>
      <c r="B38" s="102"/>
      <c r="C38" s="102"/>
      <c r="D38" s="102"/>
      <c r="E38" s="102"/>
      <c r="F38" s="102"/>
      <c r="G38" s="102"/>
      <c r="H38" s="102"/>
      <c r="I38" s="102"/>
      <c r="J38" s="102"/>
      <c r="K38" s="102"/>
      <c r="L38" s="102"/>
      <c r="M38" s="123"/>
      <c r="N38" s="123"/>
      <c r="O38" s="123"/>
      <c r="P38" s="123"/>
      <c r="Q38" s="123"/>
      <c r="R38" s="123"/>
      <c r="S38" s="123"/>
      <c r="T38" s="123"/>
      <c r="U38" s="123"/>
    </row>
    <row r="39" spans="1:32" x14ac:dyDescent="0.2">
      <c r="A39" s="102"/>
      <c r="B39" s="102"/>
      <c r="C39" s="102"/>
      <c r="D39" s="102"/>
      <c r="E39" s="102"/>
      <c r="F39" s="102"/>
      <c r="G39" s="102"/>
      <c r="H39" s="102"/>
      <c r="I39" s="102"/>
      <c r="J39" s="102"/>
      <c r="K39" s="102"/>
      <c r="L39" s="102"/>
      <c r="M39" s="123"/>
      <c r="N39" s="123"/>
      <c r="O39" s="123"/>
      <c r="P39" s="123"/>
      <c r="Q39" s="123"/>
      <c r="R39" s="123"/>
      <c r="S39" s="123"/>
      <c r="T39" s="123"/>
      <c r="U39" s="123"/>
    </row>
    <row r="40" spans="1:32" ht="48.75" customHeight="1" x14ac:dyDescent="0.2">
      <c r="A40" s="102"/>
      <c r="B40" s="102"/>
      <c r="C40" s="102"/>
      <c r="D40" s="102"/>
      <c r="E40" s="102"/>
      <c r="F40" s="102"/>
      <c r="G40" s="102"/>
      <c r="H40" s="102"/>
      <c r="I40" s="102"/>
      <c r="J40" s="102"/>
      <c r="K40" s="102"/>
      <c r="L40" s="102"/>
      <c r="M40" s="123"/>
      <c r="N40" s="123"/>
      <c r="O40" s="123"/>
      <c r="P40" s="123"/>
      <c r="Q40" s="123"/>
      <c r="R40" s="123"/>
      <c r="S40" s="123"/>
      <c r="T40" s="123"/>
      <c r="U40" s="123"/>
    </row>
    <row r="41" spans="1:32" ht="12" customHeight="1" x14ac:dyDescent="0.2">
      <c r="A41" s="102"/>
      <c r="B41" s="102"/>
      <c r="C41" s="102"/>
      <c r="D41" s="102"/>
      <c r="E41" s="102"/>
      <c r="F41" s="102"/>
      <c r="G41" s="102"/>
      <c r="H41" s="102"/>
      <c r="I41" s="102"/>
      <c r="J41" s="102"/>
      <c r="K41" s="102"/>
      <c r="L41" s="102"/>
      <c r="M41" s="123"/>
      <c r="N41" s="123"/>
      <c r="O41" s="123"/>
      <c r="P41" s="123"/>
      <c r="Q41" s="123"/>
      <c r="R41" s="123"/>
      <c r="S41" s="123"/>
      <c r="T41" s="123"/>
      <c r="U41" s="123"/>
    </row>
    <row r="42" spans="1:32" x14ac:dyDescent="0.2">
      <c r="A42" s="102"/>
      <c r="B42" s="102"/>
      <c r="C42" s="102"/>
      <c r="D42" s="102"/>
      <c r="E42" s="102"/>
      <c r="F42" s="102"/>
      <c r="G42" s="102"/>
      <c r="H42" s="102"/>
      <c r="I42" s="102"/>
      <c r="J42" s="102"/>
      <c r="K42" s="102"/>
      <c r="L42" s="102"/>
      <c r="M42" s="123"/>
      <c r="N42" s="123"/>
      <c r="O42" s="123"/>
      <c r="P42" s="123"/>
      <c r="Q42" s="123"/>
      <c r="R42" s="123"/>
      <c r="S42" s="123"/>
      <c r="T42" s="123"/>
      <c r="U42" s="123"/>
    </row>
    <row r="43" spans="1:32" x14ac:dyDescent="0.2">
      <c r="A43" s="102"/>
      <c r="B43" s="102"/>
      <c r="C43" s="102"/>
      <c r="D43" s="102"/>
      <c r="E43" s="102"/>
      <c r="F43" s="102"/>
      <c r="G43" s="102"/>
      <c r="H43" s="102"/>
      <c r="I43" s="102"/>
      <c r="J43" s="102"/>
      <c r="K43" s="102"/>
      <c r="L43" s="102"/>
      <c r="M43" s="123"/>
      <c r="N43" s="123"/>
      <c r="O43" s="123"/>
      <c r="P43" s="123"/>
      <c r="Q43" s="123"/>
      <c r="R43" s="123"/>
      <c r="S43" s="123"/>
      <c r="T43" s="123"/>
      <c r="U43" s="123"/>
    </row>
    <row r="44" spans="1:32" x14ac:dyDescent="0.2">
      <c r="A44" s="102"/>
      <c r="B44" s="102"/>
      <c r="C44" s="102"/>
      <c r="D44" s="102"/>
      <c r="E44" s="102"/>
      <c r="F44" s="102"/>
      <c r="G44" s="102"/>
      <c r="H44" s="102"/>
      <c r="I44" s="102"/>
      <c r="J44" s="102"/>
      <c r="K44" s="102"/>
      <c r="L44" s="102"/>
      <c r="M44" s="123"/>
      <c r="N44" s="123"/>
      <c r="O44" s="123"/>
      <c r="P44" s="123"/>
      <c r="Q44" s="123"/>
      <c r="R44" s="123"/>
      <c r="S44" s="123"/>
      <c r="T44" s="123"/>
      <c r="U44" s="123"/>
    </row>
    <row r="45" spans="1:32" x14ac:dyDescent="0.2">
      <c r="A45" s="102"/>
      <c r="B45" s="102"/>
      <c r="C45" s="102"/>
      <c r="D45" s="102"/>
      <c r="E45" s="102"/>
      <c r="F45" s="102"/>
      <c r="G45" s="102"/>
      <c r="H45" s="102"/>
      <c r="I45" s="102"/>
      <c r="J45" s="102"/>
      <c r="K45" s="102"/>
      <c r="L45" s="102"/>
      <c r="M45" s="123"/>
      <c r="N45" s="123"/>
      <c r="O45" s="123"/>
      <c r="P45" s="123"/>
      <c r="Q45" s="123"/>
      <c r="R45" s="123"/>
      <c r="S45" s="123"/>
      <c r="T45" s="123"/>
      <c r="U45" s="123"/>
    </row>
    <row r="46" spans="1:32" x14ac:dyDescent="0.2">
      <c r="A46" s="102"/>
      <c r="B46" s="102"/>
      <c r="C46" s="102"/>
      <c r="D46" s="102"/>
      <c r="E46" s="102"/>
      <c r="F46" s="102"/>
      <c r="G46" s="102"/>
      <c r="H46" s="102"/>
      <c r="I46" s="102"/>
      <c r="J46" s="102"/>
      <c r="K46" s="102"/>
      <c r="L46" s="102"/>
      <c r="M46" s="123"/>
      <c r="N46" s="123"/>
      <c r="O46" s="123"/>
      <c r="P46" s="123"/>
      <c r="Q46" s="123"/>
      <c r="R46" s="123"/>
      <c r="S46" s="123"/>
      <c r="T46" s="123"/>
      <c r="U46" s="123"/>
    </row>
    <row r="47" spans="1:32" x14ac:dyDescent="0.2">
      <c r="A47" s="102"/>
      <c r="B47" s="102"/>
      <c r="C47" s="102"/>
      <c r="D47" s="102"/>
      <c r="E47" s="102"/>
      <c r="F47" s="102"/>
      <c r="G47" s="102"/>
      <c r="H47" s="102"/>
      <c r="I47" s="102"/>
      <c r="J47" s="102"/>
      <c r="K47" s="102"/>
      <c r="L47" s="102"/>
      <c r="M47" s="123"/>
      <c r="N47" s="123"/>
      <c r="O47" s="123"/>
      <c r="P47" s="123"/>
      <c r="Q47" s="123"/>
      <c r="R47" s="123"/>
      <c r="S47" s="123"/>
      <c r="T47" s="123"/>
      <c r="U47" s="123"/>
    </row>
    <row r="48" spans="1:32" x14ac:dyDescent="0.2">
      <c r="A48" s="102"/>
      <c r="B48" s="102"/>
      <c r="C48" s="102"/>
      <c r="D48" s="102"/>
      <c r="E48" s="102"/>
      <c r="F48" s="102"/>
      <c r="G48" s="102"/>
      <c r="H48" s="102"/>
      <c r="I48" s="102"/>
      <c r="J48" s="102"/>
      <c r="K48" s="102"/>
      <c r="L48" s="102"/>
      <c r="M48" s="123"/>
      <c r="N48" s="123"/>
      <c r="O48" s="123"/>
      <c r="P48" s="123"/>
      <c r="Q48" s="123"/>
      <c r="R48" s="123"/>
      <c r="S48" s="123"/>
      <c r="T48" s="123"/>
      <c r="U48" s="123"/>
    </row>
    <row r="49" spans="1:21" x14ac:dyDescent="0.2">
      <c r="A49" s="102"/>
      <c r="B49" s="102"/>
      <c r="C49" s="102"/>
      <c r="D49" s="102"/>
      <c r="E49" s="102"/>
      <c r="F49" s="102"/>
      <c r="G49" s="102"/>
      <c r="H49" s="102"/>
      <c r="I49" s="102"/>
      <c r="J49" s="102"/>
      <c r="K49" s="102"/>
      <c r="L49" s="102"/>
      <c r="M49" s="123"/>
      <c r="N49" s="123"/>
      <c r="O49" s="123"/>
      <c r="P49" s="123"/>
      <c r="Q49" s="123"/>
      <c r="R49" s="123"/>
      <c r="S49" s="123"/>
      <c r="T49" s="123"/>
      <c r="U49" s="123"/>
    </row>
    <row r="50" spans="1:21" x14ac:dyDescent="0.2">
      <c r="A50" s="102"/>
      <c r="B50" s="102"/>
      <c r="C50" s="102"/>
      <c r="D50" s="102"/>
      <c r="E50" s="102"/>
      <c r="F50" s="102"/>
      <c r="G50" s="102"/>
      <c r="H50" s="102"/>
      <c r="I50" s="102"/>
      <c r="J50" s="102"/>
      <c r="K50" s="102"/>
      <c r="L50" s="102"/>
      <c r="M50" s="123"/>
      <c r="N50" s="123"/>
      <c r="O50" s="123"/>
      <c r="P50" s="123"/>
      <c r="Q50" s="123"/>
      <c r="R50" s="123"/>
      <c r="S50" s="123"/>
      <c r="T50" s="123"/>
      <c r="U50" s="123"/>
    </row>
    <row r="51" spans="1:21" x14ac:dyDescent="0.2">
      <c r="A51" s="102"/>
      <c r="B51" s="102"/>
      <c r="C51" s="102"/>
      <c r="D51" s="102"/>
      <c r="E51" s="102"/>
      <c r="F51" s="102"/>
      <c r="G51" s="102"/>
      <c r="H51" s="102"/>
      <c r="I51" s="102"/>
      <c r="J51" s="102"/>
      <c r="K51" s="102"/>
      <c r="L51" s="102"/>
      <c r="M51" s="123"/>
      <c r="N51" s="123"/>
      <c r="O51" s="123"/>
      <c r="P51" s="123"/>
      <c r="Q51" s="123"/>
      <c r="R51" s="123"/>
      <c r="S51" s="123"/>
      <c r="T51" s="123"/>
      <c r="U51" s="123"/>
    </row>
    <row r="52" spans="1:21" x14ac:dyDescent="0.2">
      <c r="A52" s="102"/>
      <c r="B52" s="102"/>
      <c r="C52" s="102"/>
      <c r="D52" s="102"/>
      <c r="E52" s="102"/>
      <c r="F52" s="102"/>
      <c r="G52" s="102"/>
      <c r="H52" s="102"/>
      <c r="I52" s="102"/>
      <c r="J52" s="102"/>
      <c r="K52" s="102"/>
      <c r="L52" s="102"/>
      <c r="M52" s="123"/>
      <c r="N52" s="123"/>
      <c r="O52" s="123"/>
      <c r="P52" s="123"/>
      <c r="Q52" s="123"/>
      <c r="R52" s="123"/>
      <c r="S52" s="123"/>
      <c r="T52" s="123"/>
      <c r="U52" s="123"/>
    </row>
    <row r="53" spans="1:21" x14ac:dyDescent="0.2">
      <c r="A53" s="102"/>
      <c r="B53" s="102"/>
      <c r="C53" s="102"/>
      <c r="D53" s="102"/>
      <c r="E53" s="102"/>
      <c r="F53" s="102"/>
      <c r="G53" s="102"/>
      <c r="H53" s="102"/>
      <c r="I53" s="102"/>
      <c r="J53" s="102"/>
      <c r="K53" s="102"/>
      <c r="L53" s="102"/>
      <c r="M53" s="123"/>
      <c r="N53" s="123"/>
      <c r="O53" s="123"/>
      <c r="P53" s="123"/>
      <c r="Q53" s="123"/>
      <c r="R53" s="123"/>
      <c r="S53" s="123"/>
      <c r="T53" s="123"/>
      <c r="U53" s="123"/>
    </row>
    <row r="54" spans="1:21" x14ac:dyDescent="0.2">
      <c r="A54" s="102"/>
      <c r="B54" s="102"/>
      <c r="C54" s="102"/>
      <c r="D54" s="102"/>
      <c r="E54" s="102"/>
      <c r="F54" s="102"/>
      <c r="G54" s="102"/>
      <c r="H54" s="102"/>
      <c r="I54" s="102"/>
      <c r="J54" s="102"/>
      <c r="K54" s="102"/>
      <c r="L54" s="102"/>
      <c r="M54" s="123"/>
      <c r="N54" s="123"/>
      <c r="O54" s="123"/>
      <c r="P54" s="123"/>
      <c r="Q54" s="123"/>
      <c r="R54" s="123"/>
      <c r="S54" s="123"/>
      <c r="T54" s="123"/>
      <c r="U54" s="123"/>
    </row>
    <row r="55" spans="1:21" x14ac:dyDescent="0.2">
      <c r="A55" s="102"/>
      <c r="B55" s="102"/>
      <c r="C55" s="102"/>
      <c r="D55" s="102"/>
      <c r="E55" s="102"/>
      <c r="F55" s="102"/>
      <c r="G55" s="102"/>
      <c r="H55" s="102"/>
      <c r="I55" s="102"/>
      <c r="J55" s="102"/>
      <c r="K55" s="102"/>
      <c r="L55" s="102"/>
      <c r="M55" s="123"/>
      <c r="N55" s="123"/>
      <c r="O55" s="123"/>
      <c r="P55" s="123"/>
      <c r="Q55" s="123"/>
      <c r="R55" s="123"/>
      <c r="S55" s="123"/>
      <c r="T55" s="123"/>
      <c r="U55" s="123"/>
    </row>
    <row r="56" spans="1:21" x14ac:dyDescent="0.2">
      <c r="A56" s="102"/>
      <c r="B56" s="102"/>
      <c r="C56" s="102"/>
      <c r="D56" s="102"/>
      <c r="E56" s="102"/>
      <c r="F56" s="102"/>
      <c r="G56" s="102"/>
      <c r="H56" s="102"/>
      <c r="I56" s="102"/>
      <c r="J56" s="102"/>
      <c r="K56" s="102"/>
      <c r="L56" s="102"/>
      <c r="M56" s="123"/>
      <c r="N56" s="123"/>
      <c r="O56" s="123"/>
      <c r="P56" s="123"/>
      <c r="Q56" s="123"/>
      <c r="R56" s="123"/>
      <c r="S56" s="123"/>
      <c r="T56" s="123"/>
      <c r="U56" s="123"/>
    </row>
    <row r="57" spans="1:21" x14ac:dyDescent="0.2">
      <c r="A57" s="102"/>
      <c r="B57" s="102"/>
      <c r="C57" s="102"/>
      <c r="D57" s="102"/>
      <c r="E57" s="102"/>
      <c r="F57" s="102"/>
      <c r="G57" s="102"/>
      <c r="H57" s="102"/>
      <c r="I57" s="102"/>
      <c r="J57" s="102"/>
      <c r="K57" s="102"/>
      <c r="L57" s="102"/>
      <c r="M57" s="123"/>
      <c r="N57" s="123"/>
      <c r="O57" s="123"/>
      <c r="P57" s="123"/>
      <c r="Q57" s="123"/>
      <c r="R57" s="123"/>
      <c r="S57" s="123"/>
      <c r="T57" s="123"/>
      <c r="U57" s="123"/>
    </row>
    <row r="58" spans="1:21" x14ac:dyDescent="0.2">
      <c r="A58" s="102"/>
      <c r="B58" s="102"/>
      <c r="C58" s="109"/>
      <c r="D58" s="109"/>
      <c r="E58" s="102"/>
      <c r="F58" s="102"/>
      <c r="G58" s="102"/>
      <c r="H58" s="102"/>
      <c r="I58" s="102"/>
      <c r="J58" s="102"/>
      <c r="K58" s="102"/>
      <c r="L58" s="102"/>
      <c r="M58" s="123"/>
      <c r="N58" s="123"/>
      <c r="O58" s="123"/>
      <c r="P58" s="123"/>
      <c r="Q58" s="123"/>
      <c r="R58" s="123"/>
      <c r="S58" s="123"/>
      <c r="T58" s="123"/>
      <c r="U58" s="123"/>
    </row>
    <row r="59" spans="1:21" x14ac:dyDescent="0.2">
      <c r="A59" s="102"/>
      <c r="B59" s="102"/>
      <c r="C59" s="102"/>
      <c r="D59" s="102"/>
      <c r="E59" s="102"/>
      <c r="F59" s="102"/>
      <c r="G59" s="102"/>
      <c r="H59" s="102"/>
      <c r="I59" s="102"/>
      <c r="J59" s="102"/>
      <c r="K59" s="102"/>
      <c r="L59" s="102"/>
      <c r="M59" s="123"/>
      <c r="N59" s="123"/>
      <c r="O59" s="123"/>
      <c r="P59" s="123"/>
      <c r="Q59" s="123"/>
      <c r="R59" s="123"/>
      <c r="S59" s="123"/>
      <c r="T59" s="123"/>
      <c r="U59" s="123"/>
    </row>
    <row r="60" spans="1:21" x14ac:dyDescent="0.2">
      <c r="A60" s="123"/>
      <c r="B60" s="123"/>
      <c r="C60" s="123"/>
      <c r="D60" s="123"/>
      <c r="E60" s="123"/>
      <c r="F60" s="123"/>
      <c r="G60" s="123"/>
      <c r="H60" s="123"/>
      <c r="I60" s="123"/>
      <c r="J60" s="123"/>
      <c r="K60" s="123"/>
      <c r="L60" s="123"/>
      <c r="M60" s="123"/>
      <c r="N60" s="123"/>
      <c r="O60" s="123"/>
      <c r="P60" s="123"/>
      <c r="Q60" s="123"/>
      <c r="R60" s="123"/>
      <c r="S60" s="123"/>
      <c r="T60" s="123"/>
      <c r="U60" s="123"/>
    </row>
  </sheetData>
  <sheetProtection sheet="1" objects="1" scenarios="1" selectLockedCells="1"/>
  <mergeCells count="25">
    <mergeCell ref="D32:E32"/>
    <mergeCell ref="D33:E33"/>
    <mergeCell ref="D28:E28"/>
    <mergeCell ref="B37:J37"/>
    <mergeCell ref="D26:E26"/>
    <mergeCell ref="D27:E27"/>
    <mergeCell ref="D29:E29"/>
    <mergeCell ref="D30:E30"/>
    <mergeCell ref="D31:E31"/>
    <mergeCell ref="H31:I31"/>
    <mergeCell ref="H32:I32"/>
    <mergeCell ref="H33:I33"/>
    <mergeCell ref="F26:G26"/>
    <mergeCell ref="F27:G27"/>
    <mergeCell ref="F28:G28"/>
    <mergeCell ref="F29:G29"/>
    <mergeCell ref="F30:G30"/>
    <mergeCell ref="F31:G31"/>
    <mergeCell ref="F32:G32"/>
    <mergeCell ref="F33:G33"/>
    <mergeCell ref="H26:I26"/>
    <mergeCell ref="H27:I27"/>
    <mergeCell ref="H28:I28"/>
    <mergeCell ref="H29:I29"/>
    <mergeCell ref="H30:I30"/>
  </mergeCells>
  <dataValidations xWindow="471" yWindow="464" count="17">
    <dataValidation allowBlank="1" showInputMessage="1" showErrorMessage="1" prompt="Enter the total quantity of Syrup 2 to be ordered" sqref="F8"/>
    <dataValidation allowBlank="1" showInputMessage="1" showErrorMessage="1" prompt="Enter the total quantity of Syrup 3 to be ordered" sqref="F9"/>
    <dataValidation allowBlank="1" showInputMessage="1" showErrorMessage="1" prompt="Enter the total quantity of Syrup 1 to be ordered" sqref="F7"/>
    <dataValidation allowBlank="1" showInputMessage="1" showErrorMessage="1" prompt="Enter the total quantity of Tablet 2 to be ordered" sqref="F12"/>
    <dataValidation allowBlank="1" showInputMessage="1" showErrorMessage="1" prompt="Enter the total quantity of Tablet 3 to be ordered" sqref="F13"/>
    <dataValidation allowBlank="1" showInputMessage="1" showErrorMessage="1" prompt="Enter the total quantity of FDC to be ordered, equivalent to the syrup and tablet combinations" sqref="F15 F18"/>
    <dataValidation allowBlank="1" showInputMessage="1" showErrorMessage="1" prompt="Enter the total quantity of Tablet 1 to be ordered" sqref="F11"/>
    <dataValidation allowBlank="1" showInputMessage="1" showErrorMessage="1" prompt="Enter the unit price of Syrup 2" sqref="H8"/>
    <dataValidation allowBlank="1" showInputMessage="1" showErrorMessage="1" prompt="Enter the unit price of Syrup 3" sqref="H9"/>
    <dataValidation allowBlank="1" showInputMessage="1" showErrorMessage="1" prompt="Enter the unit price of Syrup 1" sqref="H7"/>
    <dataValidation allowBlank="1" showInputMessage="1" showErrorMessage="1" prompt="Enter the unit price of Tablet 2" sqref="H12"/>
    <dataValidation allowBlank="1" showInputMessage="1" showErrorMessage="1" prompt="Enter the unit price of Tablet 3" sqref="H13"/>
    <dataValidation allowBlank="1" showInputMessage="1" showErrorMessage="1" prompt="Enter the unit price of Tablet 1" sqref="H11"/>
    <dataValidation allowBlank="1" showInputMessage="1" showErrorMessage="1" prompt="Enter the unit price of the single tablets used with a dual FDC. If a triple FDC enter N/A." sqref="H16"/>
    <dataValidation allowBlank="1" showInputMessage="1" showErrorMessage="1" prompt="Enter the unit price of the FDC" sqref="H15"/>
    <dataValidation allowBlank="1" showInputMessage="1" showErrorMessage="1" prompt="Enter the total quantity of single tablets to be used with dual FDC. If a triple FDC enter N/A." sqref="F16"/>
    <dataValidation allowBlank="1" showInputMessage="1" showErrorMessage="1" prompt="Enter the unit price of pellets" sqref="H18"/>
  </dataValidations>
  <pageMargins left="0.7" right="0.7" top="0.75" bottom="0.75" header="0.3" footer="0.3"/>
  <pageSetup scale="54" orientation="portrait" r:id="rId1"/>
  <drawing r:id="rId2"/>
  <extLst>
    <ext xmlns:x14="http://schemas.microsoft.com/office/spreadsheetml/2009/9/main" uri="{CCE6A557-97BC-4b89-ADB6-D9C93CAAB3DF}">
      <x14:dataValidations xmlns:xm="http://schemas.microsoft.com/office/excel/2006/main" xWindow="471" yWindow="464" count="6">
        <x14:dataValidation type="list" allowBlank="1" showInputMessage="1" showErrorMessage="1">
          <x14:formula1>
            <xm:f>'Reference Sheet'!$A$39:$A$40</xm:f>
          </x14:formula1>
          <xm:sqref>C18</xm:sqref>
        </x14:dataValidation>
        <x14:dataValidation type="list" allowBlank="1" showInputMessage="1" showErrorMessage="1">
          <x14:formula1>
            <xm:f>'Reference Sheet'!$A$32:$A$38</xm:f>
          </x14:formula1>
          <xm:sqref>C8:C9</xm:sqref>
        </x14:dataValidation>
        <x14:dataValidation type="list" allowBlank="1" showInputMessage="1" showErrorMessage="1">
          <x14:formula1>
            <xm:f>'Reference Sheet'!$A$10:$A$31</xm:f>
          </x14:formula1>
          <xm:sqref>C16</xm:sqref>
        </x14:dataValidation>
        <x14:dataValidation type="list" allowBlank="1" showInputMessage="1" showErrorMessage="1">
          <x14:formula1>
            <xm:f>'Reference Sheet'!$A$10:$A$31</xm:f>
          </x14:formula1>
          <xm:sqref>C11:C13</xm:sqref>
        </x14:dataValidation>
        <x14:dataValidation type="list" allowBlank="1" showInputMessage="1" showErrorMessage="1">
          <x14:formula1>
            <xm:f>'Reference Sheet'!$A$2:$A$9</xm:f>
          </x14:formula1>
          <xm:sqref>C15</xm:sqref>
        </x14:dataValidation>
        <x14:dataValidation type="list" allowBlank="1" showInputMessage="1" showErrorMessage="1">
          <x14:formula1>
            <xm:f>'Reference Sheet'!$A$32:$A$38</xm:f>
          </x14:formula1>
          <xm:sqref>C7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workbookViewId="0">
      <selection activeCell="D12" sqref="D12"/>
    </sheetView>
  </sheetViews>
  <sheetFormatPr defaultRowHeight="12.75" x14ac:dyDescent="0.2"/>
  <cols>
    <col min="1" max="1" width="41" style="4" bestFit="1" customWidth="1"/>
    <col min="2" max="2" width="12.7109375" style="4" customWidth="1"/>
    <col min="3" max="3" width="12" style="4" customWidth="1"/>
    <col min="4" max="4" width="19.140625" style="4" customWidth="1"/>
    <col min="5" max="5" width="12.28515625" style="4" customWidth="1"/>
    <col min="6" max="6" width="11.140625" style="4" customWidth="1"/>
    <col min="7" max="16384" width="9.140625" style="4"/>
  </cols>
  <sheetData>
    <row r="1" spans="1:7" s="6" customFormat="1" ht="54" customHeight="1" x14ac:dyDescent="0.2">
      <c r="A1" s="165" t="s">
        <v>21</v>
      </c>
      <c r="B1" s="165" t="s">
        <v>14</v>
      </c>
      <c r="C1" s="165" t="s">
        <v>99</v>
      </c>
      <c r="D1" s="165" t="s">
        <v>85</v>
      </c>
      <c r="E1" s="165" t="s">
        <v>93</v>
      </c>
      <c r="F1" s="165" t="s">
        <v>105</v>
      </c>
    </row>
    <row r="2" spans="1:7" x14ac:dyDescent="0.2">
      <c r="A2" t="s">
        <v>32</v>
      </c>
      <c r="B2" s="4" t="s">
        <v>22</v>
      </c>
      <c r="C2" s="4">
        <v>4</v>
      </c>
      <c r="D2" s="27">
        <v>0.13</v>
      </c>
      <c r="E2" s="4">
        <v>60</v>
      </c>
      <c r="F2" s="58">
        <v>3.5</v>
      </c>
    </row>
    <row r="3" spans="1:7" x14ac:dyDescent="0.2">
      <c r="A3" t="s">
        <v>100</v>
      </c>
      <c r="B3" s="4" t="s">
        <v>22</v>
      </c>
      <c r="C3" s="4">
        <v>2</v>
      </c>
      <c r="D3" s="27">
        <v>0.13</v>
      </c>
      <c r="E3" s="4">
        <v>30</v>
      </c>
      <c r="F3" s="58">
        <v>3.5</v>
      </c>
    </row>
    <row r="4" spans="1:7" x14ac:dyDescent="0.2">
      <c r="A4" t="s">
        <v>35</v>
      </c>
      <c r="B4" s="4" t="s">
        <v>22</v>
      </c>
      <c r="C4" s="4">
        <v>4</v>
      </c>
      <c r="D4" s="27">
        <v>0.13</v>
      </c>
      <c r="E4" s="4">
        <v>60</v>
      </c>
      <c r="F4" s="58">
        <v>2</v>
      </c>
    </row>
    <row r="5" spans="1:7" x14ac:dyDescent="0.2">
      <c r="A5" t="s">
        <v>38</v>
      </c>
      <c r="B5" s="4" t="s">
        <v>22</v>
      </c>
      <c r="C5" s="4">
        <v>2</v>
      </c>
      <c r="D5" s="27">
        <v>0.13</v>
      </c>
      <c r="E5" s="4">
        <v>60</v>
      </c>
      <c r="F5" s="58">
        <v>3.3</v>
      </c>
    </row>
    <row r="6" spans="1:7" x14ac:dyDescent="0.2">
      <c r="A6" t="s">
        <v>39</v>
      </c>
      <c r="B6" s="4" t="s">
        <v>22</v>
      </c>
      <c r="C6" s="4">
        <v>4</v>
      </c>
      <c r="D6" s="27">
        <v>0.13</v>
      </c>
      <c r="E6" s="4">
        <v>60</v>
      </c>
      <c r="F6" s="58">
        <v>1.9</v>
      </c>
    </row>
    <row r="7" spans="1:7" x14ac:dyDescent="0.2">
      <c r="A7" s="5" t="s">
        <v>37</v>
      </c>
      <c r="B7" s="4" t="s">
        <v>23</v>
      </c>
      <c r="C7" s="4">
        <v>4</v>
      </c>
      <c r="D7" s="27">
        <v>0.13</v>
      </c>
      <c r="E7" s="4">
        <v>60</v>
      </c>
      <c r="F7" s="58">
        <v>7.5</v>
      </c>
    </row>
    <row r="8" spans="1:7" x14ac:dyDescent="0.2">
      <c r="A8" t="s">
        <v>36</v>
      </c>
      <c r="B8" s="4" t="s">
        <v>23</v>
      </c>
      <c r="C8" s="4">
        <v>4</v>
      </c>
      <c r="D8" s="27">
        <v>0.13</v>
      </c>
      <c r="E8" s="4">
        <v>60</v>
      </c>
      <c r="F8" s="58">
        <v>3.5</v>
      </c>
    </row>
    <row r="9" spans="1:7" x14ac:dyDescent="0.2">
      <c r="A9" s="4" t="s">
        <v>86</v>
      </c>
      <c r="B9" s="4" t="s">
        <v>23</v>
      </c>
      <c r="D9" s="27">
        <v>0</v>
      </c>
      <c r="F9" s="58" t="s">
        <v>112</v>
      </c>
    </row>
    <row r="10" spans="1:7" x14ac:dyDescent="0.2">
      <c r="A10" t="s">
        <v>29</v>
      </c>
      <c r="B10" s="4" t="s">
        <v>20</v>
      </c>
      <c r="C10" s="4">
        <v>4</v>
      </c>
      <c r="D10" s="27">
        <v>0.13</v>
      </c>
      <c r="E10" s="4">
        <v>60</v>
      </c>
      <c r="F10" s="58" t="s">
        <v>112</v>
      </c>
      <c r="G10" s="8"/>
    </row>
    <row r="11" spans="1:7" x14ac:dyDescent="0.2">
      <c r="A11" t="s">
        <v>28</v>
      </c>
      <c r="B11" s="4" t="s">
        <v>20</v>
      </c>
      <c r="C11" s="4">
        <v>4</v>
      </c>
      <c r="D11" s="27">
        <v>0.13</v>
      </c>
      <c r="E11" s="4">
        <v>60</v>
      </c>
      <c r="F11" s="58" t="s">
        <v>112</v>
      </c>
    </row>
    <row r="12" spans="1:7" x14ac:dyDescent="0.2">
      <c r="A12" s="4" t="s">
        <v>30</v>
      </c>
      <c r="B12" s="4" t="s">
        <v>20</v>
      </c>
      <c r="C12" s="4">
        <v>4</v>
      </c>
      <c r="D12" s="27">
        <v>0.13</v>
      </c>
      <c r="E12" s="4">
        <v>60</v>
      </c>
      <c r="F12" s="58">
        <v>5.2</v>
      </c>
    </row>
    <row r="13" spans="1:7" x14ac:dyDescent="0.2">
      <c r="A13" s="4" t="s">
        <v>31</v>
      </c>
      <c r="B13" s="4" t="s">
        <v>20</v>
      </c>
      <c r="C13" s="4">
        <v>4</v>
      </c>
      <c r="D13" s="27">
        <v>0.13</v>
      </c>
      <c r="E13" s="4">
        <v>60</v>
      </c>
      <c r="F13" s="58">
        <v>3.8</v>
      </c>
    </row>
    <row r="14" spans="1:7" x14ac:dyDescent="0.2">
      <c r="A14" t="s">
        <v>33</v>
      </c>
      <c r="B14" s="4" t="s">
        <v>20</v>
      </c>
      <c r="C14" s="4">
        <v>2</v>
      </c>
      <c r="D14" s="27">
        <v>0.13</v>
      </c>
      <c r="E14" s="9">
        <v>100</v>
      </c>
      <c r="F14" s="58">
        <v>4.5999999999999996</v>
      </c>
    </row>
    <row r="15" spans="1:7" x14ac:dyDescent="0.2">
      <c r="A15" s="5" t="s">
        <v>27</v>
      </c>
      <c r="B15" s="9" t="s">
        <v>20</v>
      </c>
      <c r="C15" s="9">
        <v>2</v>
      </c>
      <c r="D15" s="27">
        <v>0.13</v>
      </c>
      <c r="E15" s="9">
        <v>100</v>
      </c>
      <c r="F15" s="58">
        <v>4</v>
      </c>
    </row>
    <row r="16" spans="1:7" x14ac:dyDescent="0.2">
      <c r="A16" s="5" t="s">
        <v>34</v>
      </c>
      <c r="B16" s="9" t="s">
        <v>20</v>
      </c>
      <c r="C16" s="9">
        <v>4</v>
      </c>
      <c r="D16" s="27">
        <v>0.13</v>
      </c>
      <c r="E16" s="4">
        <v>60</v>
      </c>
      <c r="F16" s="58" t="s">
        <v>111</v>
      </c>
    </row>
    <row r="17" spans="1:12" x14ac:dyDescent="0.2">
      <c r="A17" s="9" t="s">
        <v>25</v>
      </c>
      <c r="B17" s="9" t="s">
        <v>20</v>
      </c>
      <c r="C17" s="9">
        <v>4</v>
      </c>
      <c r="D17" s="27">
        <v>0.13</v>
      </c>
      <c r="E17" s="4">
        <v>60</v>
      </c>
      <c r="F17" s="58" t="s">
        <v>112</v>
      </c>
    </row>
    <row r="18" spans="1:12" x14ac:dyDescent="0.2">
      <c r="A18" s="10" t="s">
        <v>40</v>
      </c>
      <c r="B18" s="11" t="s">
        <v>20</v>
      </c>
      <c r="C18" s="11">
        <v>2</v>
      </c>
      <c r="D18" s="27">
        <v>0.13</v>
      </c>
      <c r="E18" s="9">
        <v>30</v>
      </c>
      <c r="F18" s="58">
        <v>4.4000000000000004</v>
      </c>
    </row>
    <row r="19" spans="1:12" x14ac:dyDescent="0.2">
      <c r="A19" s="10" t="s">
        <v>41</v>
      </c>
      <c r="B19" s="11" t="s">
        <v>20</v>
      </c>
      <c r="C19" s="11">
        <v>2</v>
      </c>
      <c r="D19" s="27">
        <v>0.13</v>
      </c>
      <c r="E19" s="9">
        <v>30</v>
      </c>
      <c r="F19" s="58" t="s">
        <v>112</v>
      </c>
    </row>
    <row r="20" spans="1:12" x14ac:dyDescent="0.2">
      <c r="A20" s="10" t="s">
        <v>95</v>
      </c>
      <c r="B20" s="11" t="s">
        <v>20</v>
      </c>
      <c r="C20" s="11">
        <v>2</v>
      </c>
      <c r="D20" s="27">
        <v>0.13</v>
      </c>
      <c r="E20" s="9">
        <v>30</v>
      </c>
      <c r="F20" s="58" t="s">
        <v>112</v>
      </c>
    </row>
    <row r="21" spans="1:12" x14ac:dyDescent="0.2">
      <c r="A21" s="5" t="s">
        <v>42</v>
      </c>
      <c r="B21" s="4" t="s">
        <v>20</v>
      </c>
      <c r="C21" s="4">
        <v>1</v>
      </c>
      <c r="D21" s="27">
        <v>0.13</v>
      </c>
      <c r="E21" s="9">
        <v>90</v>
      </c>
      <c r="F21" s="58">
        <v>5.5</v>
      </c>
    </row>
    <row r="22" spans="1:12" x14ac:dyDescent="0.2">
      <c r="A22" s="5" t="s">
        <v>96</v>
      </c>
      <c r="B22" s="4" t="s">
        <v>20</v>
      </c>
      <c r="C22" s="4">
        <v>1</v>
      </c>
      <c r="D22" s="27">
        <v>0.13</v>
      </c>
      <c r="E22" s="9">
        <v>90</v>
      </c>
      <c r="F22" s="58">
        <v>9.3000000000000007</v>
      </c>
    </row>
    <row r="23" spans="1:12" x14ac:dyDescent="0.2">
      <c r="A23" s="5" t="s">
        <v>43</v>
      </c>
      <c r="B23" s="9" t="s">
        <v>20</v>
      </c>
      <c r="C23" s="4">
        <v>4</v>
      </c>
      <c r="D23" s="27">
        <v>0.13</v>
      </c>
      <c r="E23" s="9">
        <v>30</v>
      </c>
      <c r="F23" s="58">
        <v>1.56</v>
      </c>
      <c r="K23" s="8"/>
    </row>
    <row r="24" spans="1:12" x14ac:dyDescent="0.2">
      <c r="A24" s="5" t="s">
        <v>44</v>
      </c>
      <c r="B24" s="9" t="s">
        <v>20</v>
      </c>
      <c r="C24" s="4">
        <v>4</v>
      </c>
      <c r="D24" s="27">
        <v>0.13</v>
      </c>
      <c r="E24" s="9">
        <v>30</v>
      </c>
      <c r="F24" s="58">
        <v>1.5</v>
      </c>
      <c r="K24" s="8"/>
    </row>
    <row r="25" spans="1:12" x14ac:dyDescent="0.2">
      <c r="A25" t="s">
        <v>45</v>
      </c>
      <c r="B25" s="4" t="s">
        <v>20</v>
      </c>
      <c r="C25" s="4">
        <v>4</v>
      </c>
      <c r="D25" s="27">
        <v>0.06</v>
      </c>
      <c r="E25" s="9">
        <v>120</v>
      </c>
      <c r="F25" s="58">
        <v>10</v>
      </c>
      <c r="K25" s="8"/>
    </row>
    <row r="26" spans="1:12" x14ac:dyDescent="0.2">
      <c r="A26" t="s">
        <v>46</v>
      </c>
      <c r="B26" s="4" t="s">
        <v>20</v>
      </c>
      <c r="C26" s="4">
        <v>4</v>
      </c>
      <c r="D26" s="27">
        <v>0.13</v>
      </c>
      <c r="E26" s="9">
        <v>60</v>
      </c>
      <c r="F26" s="58">
        <v>1.45</v>
      </c>
      <c r="K26" s="8"/>
      <c r="L26" s="8"/>
    </row>
    <row r="27" spans="1:12" x14ac:dyDescent="0.2">
      <c r="A27" s="5" t="s">
        <v>97</v>
      </c>
      <c r="B27" s="4" t="s">
        <v>20</v>
      </c>
      <c r="C27" s="4">
        <v>2</v>
      </c>
      <c r="D27" s="27">
        <v>0.13</v>
      </c>
      <c r="E27" s="9">
        <v>60</v>
      </c>
      <c r="F27" s="58" t="s">
        <v>111</v>
      </c>
      <c r="K27" s="8"/>
    </row>
    <row r="28" spans="1:12" x14ac:dyDescent="0.2">
      <c r="A28" s="5" t="s">
        <v>98</v>
      </c>
      <c r="B28" s="4" t="s">
        <v>20</v>
      </c>
      <c r="C28" s="4">
        <v>2</v>
      </c>
      <c r="D28" s="27">
        <v>0.13</v>
      </c>
      <c r="E28" s="9">
        <v>60</v>
      </c>
      <c r="F28" s="58" t="s">
        <v>112</v>
      </c>
    </row>
    <row r="29" spans="1:12" x14ac:dyDescent="0.2">
      <c r="A29" s="5" t="s">
        <v>94</v>
      </c>
      <c r="B29" s="9" t="s">
        <v>20</v>
      </c>
      <c r="C29" s="9">
        <v>1</v>
      </c>
      <c r="D29" s="27">
        <v>0.13</v>
      </c>
      <c r="E29" s="9">
        <v>60</v>
      </c>
      <c r="F29" s="58">
        <v>6.85</v>
      </c>
    </row>
    <row r="30" spans="1:12" x14ac:dyDescent="0.2">
      <c r="A30" s="9" t="s">
        <v>24</v>
      </c>
      <c r="B30" s="9" t="s">
        <v>20</v>
      </c>
      <c r="C30" s="4">
        <v>3</v>
      </c>
      <c r="D30" s="27">
        <v>0.13</v>
      </c>
      <c r="E30" s="9">
        <v>60</v>
      </c>
      <c r="F30" s="58" t="s">
        <v>111</v>
      </c>
    </row>
    <row r="31" spans="1:12" x14ac:dyDescent="0.2">
      <c r="A31" s="9" t="s">
        <v>86</v>
      </c>
      <c r="B31" s="9" t="s">
        <v>20</v>
      </c>
      <c r="D31" s="27">
        <v>0</v>
      </c>
      <c r="F31" s="58" t="s">
        <v>112</v>
      </c>
    </row>
    <row r="32" spans="1:12" x14ac:dyDescent="0.2">
      <c r="A32" t="s">
        <v>108</v>
      </c>
      <c r="B32" s="4" t="s">
        <v>104</v>
      </c>
      <c r="C32" s="4">
        <v>12</v>
      </c>
      <c r="D32" s="27">
        <v>0.25</v>
      </c>
      <c r="E32" s="9">
        <v>100</v>
      </c>
      <c r="F32" s="58">
        <v>1.2</v>
      </c>
    </row>
    <row r="33" spans="1:6" x14ac:dyDescent="0.2">
      <c r="A33" s="4" t="s">
        <v>101</v>
      </c>
      <c r="B33" s="4" t="s">
        <v>104</v>
      </c>
      <c r="C33" s="4">
        <v>12</v>
      </c>
      <c r="D33" s="27">
        <v>0.25</v>
      </c>
      <c r="E33" s="4">
        <v>240</v>
      </c>
      <c r="F33" s="58">
        <v>6.67</v>
      </c>
    </row>
    <row r="34" spans="1:6" x14ac:dyDescent="0.2">
      <c r="A34" t="s">
        <v>107</v>
      </c>
      <c r="B34" s="4" t="s">
        <v>104</v>
      </c>
      <c r="C34" s="4">
        <v>24</v>
      </c>
      <c r="D34" s="27">
        <v>0.25</v>
      </c>
      <c r="E34" s="4">
        <v>100</v>
      </c>
      <c r="F34" s="58">
        <v>1.2</v>
      </c>
    </row>
    <row r="35" spans="1:6" x14ac:dyDescent="0.2">
      <c r="A35" t="s">
        <v>102</v>
      </c>
      <c r="B35" s="4" t="s">
        <v>104</v>
      </c>
      <c r="C35" s="4">
        <v>4</v>
      </c>
      <c r="D35" s="27">
        <v>0.25</v>
      </c>
      <c r="E35" s="4">
        <v>300</v>
      </c>
      <c r="F35" s="58">
        <v>30.82</v>
      </c>
    </row>
    <row r="36" spans="1:6" x14ac:dyDescent="0.2">
      <c r="A36" t="s">
        <v>106</v>
      </c>
      <c r="B36" s="4" t="s">
        <v>104</v>
      </c>
      <c r="C36" s="4">
        <v>20</v>
      </c>
      <c r="D36" s="27">
        <v>0.25</v>
      </c>
      <c r="E36" s="9">
        <v>100</v>
      </c>
      <c r="F36" s="58">
        <v>1.25</v>
      </c>
    </row>
    <row r="37" spans="1:6" x14ac:dyDescent="0.2">
      <c r="A37" s="5" t="s">
        <v>103</v>
      </c>
      <c r="B37" s="4" t="s">
        <v>104</v>
      </c>
      <c r="C37" s="4">
        <v>30</v>
      </c>
      <c r="D37" s="27">
        <v>0.25</v>
      </c>
      <c r="E37" s="4">
        <v>90</v>
      </c>
      <c r="F37" s="58">
        <v>8.2200000000000006</v>
      </c>
    </row>
    <row r="38" spans="1:6" x14ac:dyDescent="0.2">
      <c r="A38" s="28" t="s">
        <v>86</v>
      </c>
      <c r="B38" s="4" t="s">
        <v>104</v>
      </c>
      <c r="D38" s="27">
        <v>0</v>
      </c>
      <c r="F38" s="58" t="s">
        <v>112</v>
      </c>
    </row>
    <row r="39" spans="1:6" x14ac:dyDescent="0.2">
      <c r="A39" s="4" t="s">
        <v>76</v>
      </c>
      <c r="B39" s="4" t="s">
        <v>109</v>
      </c>
      <c r="C39" s="4">
        <v>8</v>
      </c>
      <c r="D39" s="27">
        <v>0.13</v>
      </c>
      <c r="E39" s="4">
        <v>120</v>
      </c>
      <c r="F39" s="58">
        <v>19.2</v>
      </c>
    </row>
    <row r="40" spans="1:6" x14ac:dyDescent="0.2">
      <c r="A40" s="28" t="s">
        <v>86</v>
      </c>
      <c r="B40" s="4" t="s">
        <v>109</v>
      </c>
      <c r="D40" s="27">
        <v>0</v>
      </c>
    </row>
    <row r="41" spans="1:6" x14ac:dyDescent="0.2">
      <c r="A41"/>
      <c r="B41" s="8"/>
    </row>
    <row r="44" spans="1:6" x14ac:dyDescent="0.2">
      <c r="A44"/>
      <c r="B44"/>
      <c r="C44"/>
    </row>
    <row r="45" spans="1:6" x14ac:dyDescent="0.2">
      <c r="A45"/>
      <c r="B45"/>
      <c r="C45"/>
    </row>
    <row r="46" spans="1:6" x14ac:dyDescent="0.2">
      <c r="A46"/>
      <c r="B46"/>
      <c r="C46"/>
    </row>
    <row r="47" spans="1:6" x14ac:dyDescent="0.2">
      <c r="A47"/>
      <c r="B47"/>
      <c r="C47"/>
    </row>
    <row r="48" spans="1:6" x14ac:dyDescent="0.2">
      <c r="A48"/>
      <c r="B48"/>
      <c r="C48"/>
    </row>
    <row r="49" spans="1:3" x14ac:dyDescent="0.2">
      <c r="A49"/>
      <c r="B49"/>
      <c r="C49"/>
    </row>
    <row r="50" spans="1:3" x14ac:dyDescent="0.2">
      <c r="A50"/>
      <c r="B50"/>
      <c r="C50"/>
    </row>
    <row r="51" spans="1:3" x14ac:dyDescent="0.2">
      <c r="A51"/>
      <c r="B51"/>
      <c r="C51"/>
    </row>
    <row r="52" spans="1:3" x14ac:dyDescent="0.2">
      <c r="A52"/>
      <c r="B52"/>
      <c r="C52"/>
    </row>
    <row r="53" spans="1:3" x14ac:dyDescent="0.2">
      <c r="A53"/>
      <c r="B53"/>
      <c r="C53"/>
    </row>
    <row r="54" spans="1:3" x14ac:dyDescent="0.2">
      <c r="A54"/>
      <c r="B54"/>
      <c r="C54"/>
    </row>
    <row r="55" spans="1:3" x14ac:dyDescent="0.2">
      <c r="A55"/>
      <c r="B55"/>
      <c r="C55"/>
    </row>
    <row r="56" spans="1:3" x14ac:dyDescent="0.2">
      <c r="A56"/>
      <c r="B56"/>
      <c r="C56"/>
    </row>
    <row r="57" spans="1:3" x14ac:dyDescent="0.2">
      <c r="A57"/>
      <c r="B57"/>
      <c r="C57"/>
    </row>
    <row r="58" spans="1:3" x14ac:dyDescent="0.2">
      <c r="A58"/>
      <c r="B58"/>
      <c r="C58"/>
    </row>
    <row r="59" spans="1:3" x14ac:dyDescent="0.2">
      <c r="A59"/>
      <c r="B59"/>
      <c r="C59"/>
    </row>
    <row r="60" spans="1:3" x14ac:dyDescent="0.2">
      <c r="A60"/>
      <c r="B60"/>
      <c r="C60"/>
    </row>
  </sheetData>
  <sheetProtection sheet="1" objects="1" scenarios="1" selectLockedCells="1"/>
  <autoFilter ref="A1:F40"/>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Background</vt:lpstr>
      <vt:lpstr>Instructions</vt:lpstr>
      <vt:lpstr>Inputs and Cost Comparison</vt:lpstr>
      <vt:lpstr>Reference Sheet</vt:lpstr>
      <vt:lpstr>Instructions!_ftn5</vt:lpstr>
      <vt:lpstr>Instructions!_ftn6</vt:lpstr>
      <vt:lpstr>Instructions!_ftn7</vt:lpstr>
      <vt:lpstr>Instructions!_ftnref5</vt:lpstr>
      <vt:lpstr>Instructions!_ftnref6</vt:lpstr>
      <vt:lpstr>Instructions!_ftnref7</vt:lpstr>
      <vt:lpstr>'Inputs and Cost Comparison'!Print_Area</vt:lpstr>
      <vt:lpstr>Reference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CMK</dc:creator>
  <cp:lastModifiedBy>Aude Wilhelm</cp:lastModifiedBy>
  <dcterms:created xsi:type="dcterms:W3CDTF">2012-02-28T06:12:55Z</dcterms:created>
  <dcterms:modified xsi:type="dcterms:W3CDTF">2016-02-24T16:21:51Z</dcterms:modified>
</cp:coreProperties>
</file>