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70" yWindow="1305" windowWidth="15120" windowHeight="6570" activeTab="4"/>
  </bookViews>
  <sheets>
    <sheet name="Ann 9 A plan" sheetId="2" r:id="rId1"/>
    <sheet name="Annex 9 B perf frame" sheetId="6" r:id="rId2"/>
    <sheet name="Ann9 C Budget Execution" sheetId="8" r:id="rId3"/>
    <sheet name="Annex 10 Budget summary" sheetId="7" r:id="rId4"/>
    <sheet name="Sheet1" sheetId="9" r:id="rId5"/>
  </sheets>
  <calcPr calcId="145621"/>
</workbook>
</file>

<file path=xl/calcChain.xml><?xml version="1.0" encoding="utf-8"?>
<calcChain xmlns="http://schemas.openxmlformats.org/spreadsheetml/2006/main">
  <c r="Y9" i="8" l="1"/>
  <c r="Y10" i="8"/>
  <c r="Y13" i="8"/>
  <c r="Y11" i="8"/>
  <c r="S25" i="8"/>
  <c r="V60" i="8"/>
  <c r="V56" i="8"/>
  <c r="V52" i="8" s="1"/>
  <c r="V49" i="8"/>
  <c r="V46" i="8"/>
  <c r="V40" i="8"/>
  <c r="V36" i="8"/>
  <c r="V31" i="8"/>
  <c r="V25" i="8"/>
  <c r="V23" i="8"/>
  <c r="V15" i="8"/>
  <c r="V13" i="8"/>
  <c r="V9" i="8"/>
  <c r="V4" i="8"/>
  <c r="Y14" i="8"/>
  <c r="Y12" i="8"/>
  <c r="S9" i="8"/>
  <c r="M13" i="8"/>
  <c r="T13" i="8"/>
  <c r="T36" i="8"/>
  <c r="O52" i="8"/>
  <c r="U46" i="8"/>
  <c r="T46" i="8"/>
  <c r="S46" i="8"/>
  <c r="R46" i="8"/>
  <c r="M46" i="8"/>
  <c r="U49" i="8"/>
  <c r="T49" i="8"/>
  <c r="S49" i="8"/>
  <c r="R49" i="8"/>
  <c r="M49" i="8"/>
  <c r="U31" i="8"/>
  <c r="T31" i="8"/>
  <c r="S31" i="8"/>
  <c r="R31" i="8"/>
  <c r="M31" i="8"/>
  <c r="X36" i="8"/>
  <c r="M56" i="2"/>
  <c r="M52" i="2" s="1"/>
  <c r="M49" i="2"/>
  <c r="M46" i="2"/>
  <c r="M31" i="2"/>
  <c r="V64" i="8" l="1"/>
  <c r="Q52" i="8"/>
  <c r="U60" i="8"/>
  <c r="U52" i="8"/>
  <c r="U40" i="8"/>
  <c r="U4" i="8"/>
  <c r="S40" i="8"/>
  <c r="T60" i="8"/>
  <c r="S60" i="8"/>
  <c r="R60" i="8"/>
  <c r="M60" i="8"/>
  <c r="T52" i="8"/>
  <c r="S52" i="8"/>
  <c r="R52" i="8"/>
  <c r="M52" i="8"/>
  <c r="T40" i="8"/>
  <c r="R40" i="8"/>
  <c r="M40" i="8"/>
  <c r="R36" i="8"/>
  <c r="M36" i="8"/>
  <c r="T25" i="8"/>
  <c r="R25" i="8"/>
  <c r="M25" i="8"/>
  <c r="T23" i="8"/>
  <c r="R23" i="8"/>
  <c r="M23" i="8"/>
  <c r="T15" i="8"/>
  <c r="R15" i="8"/>
  <c r="M15" i="8"/>
  <c r="R13" i="8"/>
  <c r="T9" i="8"/>
  <c r="R9" i="8"/>
  <c r="M9" i="8"/>
  <c r="T4" i="8"/>
  <c r="S4" i="8"/>
  <c r="R4" i="8"/>
  <c r="M4" i="8"/>
  <c r="Y15" i="8" l="1"/>
  <c r="U64" i="8"/>
  <c r="M64" i="8"/>
  <c r="T64" i="8"/>
  <c r="S64" i="8"/>
  <c r="R64" i="8"/>
  <c r="C17" i="7" l="1"/>
  <c r="D17" i="7"/>
  <c r="Q60" i="6"/>
  <c r="Q52" i="6"/>
  <c r="Q49" i="6"/>
  <c r="Q48" i="6"/>
  <c r="Q46" i="6" s="1"/>
  <c r="Q40" i="6"/>
  <c r="Q36" i="6"/>
  <c r="Q31" i="6"/>
  <c r="Q25" i="6"/>
  <c r="Q23" i="6"/>
  <c r="Q15" i="6"/>
  <c r="Q13" i="6"/>
  <c r="Q9" i="6"/>
  <c r="Q4" i="6"/>
  <c r="Q64" i="6" l="1"/>
  <c r="E14" i="7" l="1"/>
  <c r="E13" i="7"/>
  <c r="M60" i="2"/>
  <c r="E16" i="7" s="1"/>
  <c r="M13" i="2"/>
  <c r="E6" i="7" s="1"/>
  <c r="M15" i="2"/>
  <c r="E7" i="7" s="1"/>
  <c r="M23" i="2"/>
  <c r="E8" i="7" s="1"/>
  <c r="M25" i="2"/>
  <c r="E9" i="7" s="1"/>
  <c r="E10" i="7"/>
  <c r="M36" i="2"/>
  <c r="E11" i="7" s="1"/>
  <c r="M40" i="2"/>
  <c r="E12" i="7" s="1"/>
  <c r="E15" i="7"/>
  <c r="M9" i="2"/>
  <c r="M4" i="2"/>
  <c r="E4" i="7" s="1"/>
  <c r="E17" i="7" l="1"/>
  <c r="M64" i="2"/>
</calcChain>
</file>

<file path=xl/comments1.xml><?xml version="1.0" encoding="utf-8"?>
<comments xmlns="http://schemas.openxmlformats.org/spreadsheetml/2006/main">
  <authors>
    <author>guy.rino.meyers</author>
  </authors>
  <commentList>
    <comment ref="K3" authorId="0">
      <text>
        <r>
          <rPr>
            <b/>
            <sz val="9"/>
            <color indexed="81"/>
            <rFont val="Tahoma"/>
            <charset val="1"/>
          </rPr>
          <t>guy.rino.meyers:</t>
        </r>
        <r>
          <rPr>
            <sz val="9"/>
            <color indexed="81"/>
            <rFont val="Tahoma"/>
            <charset val="1"/>
          </rPr>
          <t xml:space="preserve">
primary responsible </t>
        </r>
      </text>
    </comment>
    <comment ref="L3" authorId="0">
      <text>
        <r>
          <rPr>
            <b/>
            <sz val="9"/>
            <color indexed="81"/>
            <rFont val="Tahoma"/>
            <charset val="1"/>
          </rPr>
          <t>guy.rino.meyers:</t>
        </r>
        <r>
          <rPr>
            <sz val="9"/>
            <color indexed="81"/>
            <rFont val="Tahoma"/>
            <charset val="1"/>
          </rPr>
          <t xml:space="preserve">
partners to sahre responsibility</t>
        </r>
      </text>
    </comment>
    <comment ref="N3" authorId="0">
      <text>
        <r>
          <rPr>
            <b/>
            <sz val="9"/>
            <color indexed="81"/>
            <rFont val="Tahoma"/>
            <charset val="1"/>
          </rPr>
          <t>guy.rino.meyers:</t>
        </r>
        <r>
          <rPr>
            <sz val="9"/>
            <color indexed="81"/>
            <rFont val="Tahoma"/>
            <charset val="1"/>
          </rPr>
          <t xml:space="preserve">
insert who is contributing and from which grant</t>
        </r>
      </text>
    </comment>
    <comment ref="O3" authorId="0">
      <text>
        <r>
          <rPr>
            <b/>
            <sz val="9"/>
            <color indexed="81"/>
            <rFont val="Tahoma"/>
            <charset val="1"/>
          </rPr>
          <t>guy.rino.meyers:</t>
        </r>
        <r>
          <rPr>
            <sz val="9"/>
            <color indexed="81"/>
            <rFont val="Tahoma"/>
            <charset val="1"/>
          </rPr>
          <t xml:space="preserve">
add additional clarifications</t>
        </r>
      </text>
    </comment>
  </commentList>
</comments>
</file>

<file path=xl/comments2.xml><?xml version="1.0" encoding="utf-8"?>
<comments xmlns="http://schemas.openxmlformats.org/spreadsheetml/2006/main">
  <authors>
    <author>guy.rino.meyers</author>
    <author>Guy.Rino.Meyers</author>
  </authors>
  <commentList>
    <comment ref="N3" authorId="0">
      <text>
        <r>
          <rPr>
            <b/>
            <sz val="9"/>
            <color indexed="81"/>
            <rFont val="Tahoma"/>
            <family val="2"/>
          </rPr>
          <t>guy.rino.meyers:</t>
        </r>
        <r>
          <rPr>
            <sz val="9"/>
            <color indexed="81"/>
            <rFont val="Tahoma"/>
            <family val="2"/>
          </rPr>
          <t xml:space="preserve">
Grant contribution 1. see grant ref table 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guy.rino.meyers:</t>
        </r>
        <r>
          <rPr>
            <sz val="9"/>
            <color indexed="81"/>
            <rFont val="Tahoma"/>
            <family val="2"/>
          </rPr>
          <t xml:space="preserve">
Grant contribution 2</t>
        </r>
      </text>
    </comment>
    <comment ref="X31" authorId="0">
      <text>
        <r>
          <rPr>
            <b/>
            <sz val="9"/>
            <color indexed="81"/>
            <rFont val="Tahoma"/>
            <family val="2"/>
          </rPr>
          <t>guy.rino.meyers:</t>
        </r>
        <r>
          <rPr>
            <sz val="9"/>
            <color indexed="81"/>
            <rFont val="Tahoma"/>
            <family val="2"/>
          </rPr>
          <t xml:space="preserve">
Costs to be included inn the plan in relation to the volume of procurement per grant</t>
        </r>
      </text>
    </comment>
    <comment ref="N59" authorId="1">
      <text>
        <r>
          <rPr>
            <b/>
            <sz val="9"/>
            <color indexed="81"/>
            <rFont val="Tahoma"/>
            <family val="2"/>
          </rPr>
          <t>Guy.Rino.Meyers:</t>
        </r>
        <r>
          <rPr>
            <sz val="9"/>
            <color indexed="81"/>
            <rFont val="Tahoma"/>
            <family val="2"/>
          </rPr>
          <t xml:space="preserve">
17 000 from CD budget clear 2 and replace</t>
        </r>
      </text>
    </comment>
  </commentList>
</comments>
</file>

<file path=xl/sharedStrings.xml><?xml version="1.0" encoding="utf-8"?>
<sst xmlns="http://schemas.openxmlformats.org/spreadsheetml/2006/main" count="1049" uniqueCount="246">
  <si>
    <t>N°</t>
  </si>
  <si>
    <t>Transit</t>
  </si>
  <si>
    <t>Distribution</t>
  </si>
  <si>
    <t>Pharmacovigilance</t>
  </si>
  <si>
    <t>Storage at central level</t>
  </si>
  <si>
    <t>Storage at peripheral levels</t>
  </si>
  <si>
    <t>Pharmaceutical waste management</t>
  </si>
  <si>
    <t>Calendar of activities</t>
  </si>
  <si>
    <t>Activities</t>
  </si>
  <si>
    <t>Supply sourcing</t>
  </si>
  <si>
    <t>Transport requirements</t>
  </si>
  <si>
    <t>Receiving</t>
  </si>
  <si>
    <t>Contribution</t>
  </si>
  <si>
    <t>PMU</t>
  </si>
  <si>
    <t>Evaluation of the storage conditions at the port of entry (warehouses at the airport).</t>
  </si>
  <si>
    <t>Reception of the consignments according to the SoP</t>
  </si>
  <si>
    <t>MSL &amp; CHAZ</t>
  </si>
  <si>
    <t>Preparation of the receiving report</t>
  </si>
  <si>
    <t>Reporting on any discrepancies on the recieved consignments within 24hours</t>
  </si>
  <si>
    <t>Quality control for pharmaceuticals &amp; non-pharmaceuticals</t>
  </si>
  <si>
    <t>Prepare an annual sampling plan</t>
  </si>
  <si>
    <t>Procure data loggers for storage &amp; distribution</t>
  </si>
  <si>
    <t xml:space="preserve">Procure 10 for CHAZ &amp; 50 for MSL </t>
  </si>
  <si>
    <t>Regular inspection visits (once in 6 months)</t>
  </si>
  <si>
    <t>6.2.1</t>
  </si>
  <si>
    <t>Follow up activities in infrastructure &amp; SoPs</t>
  </si>
  <si>
    <t xml:space="preserve">PMU </t>
  </si>
  <si>
    <t>MSL</t>
  </si>
  <si>
    <t>CHAZ &amp; MSL</t>
  </si>
  <si>
    <t>7.1.1</t>
  </si>
  <si>
    <t>Assessment of the warehouse infrastructure and evaluate the existing SOPs for storage.</t>
  </si>
  <si>
    <t>PMU &amp; MoH</t>
  </si>
  <si>
    <t>Collect available data on storage assessments.</t>
  </si>
  <si>
    <t>7.1.2</t>
  </si>
  <si>
    <t>UNDP</t>
  </si>
  <si>
    <t>MSL, WB, JSI &amp; CHAZ</t>
  </si>
  <si>
    <t>PMUs &amp; MSL</t>
  </si>
  <si>
    <t>PMUs</t>
  </si>
  <si>
    <t>Public Health &amp; Clinical Care Directorate</t>
  </si>
  <si>
    <t xml:space="preserve">Prepare a listing of the registered suppliers for all pharmaceuticals included in the procurement plans for GF grants </t>
  </si>
  <si>
    <t>Regular updating of this list of registered suppliers</t>
  </si>
  <si>
    <t>Q1</t>
  </si>
  <si>
    <t>Q2</t>
  </si>
  <si>
    <t>Q3</t>
  </si>
  <si>
    <t>Q4</t>
  </si>
  <si>
    <t>Q5</t>
  </si>
  <si>
    <t>Q6</t>
  </si>
  <si>
    <t>Q7</t>
  </si>
  <si>
    <t>Q8</t>
  </si>
  <si>
    <t>Capacity development</t>
  </si>
  <si>
    <t>X</t>
  </si>
  <si>
    <t>Adaptation of tender/procurement documents in relation to QA related freight requirements</t>
  </si>
  <si>
    <t>Revision &amp;  Update on the freight requirements</t>
  </si>
  <si>
    <t>Sampling of consignments at receiving</t>
  </si>
  <si>
    <t>Verification of the data loggers &amp; individual follow up action.</t>
  </si>
  <si>
    <t>Analyse overall data (refer 4.3) on transport conditions and proceed with relevant follow up actions</t>
  </si>
  <si>
    <t>R1</t>
  </si>
  <si>
    <t>R2</t>
  </si>
  <si>
    <t>PMU UNDP</t>
  </si>
  <si>
    <t>Evaluation of the results of receiving: volume and specs discrepencies, noted and confirmed QC problem.</t>
  </si>
  <si>
    <t xml:space="preserve">Assess transport vehicles, rosters &amp; conditions </t>
  </si>
  <si>
    <t>8.1.1</t>
  </si>
  <si>
    <t>8.1.2</t>
  </si>
  <si>
    <t>Assess MSL transport vehicles, rosters &amp; conditions for distribution from MSL to districts</t>
  </si>
  <si>
    <t>Assess transport vehicles, rosters &amp; conditions for distribution from CHAZ to HF</t>
  </si>
  <si>
    <t>8.1.3</t>
  </si>
  <si>
    <t>Assess transport vehicles, rosters &amp; conditions for distribution from districts to HF by collectingreports and data and completing progressively</t>
  </si>
  <si>
    <t>TBD</t>
  </si>
  <si>
    <t>Assess the use of O.I. drugs for HIV patients and identify actions to improve rational use.</t>
  </si>
  <si>
    <t>Implement progressively actions identified above</t>
  </si>
  <si>
    <t>Preparation of a waste management plan for GF supplies and other essential drugs</t>
  </si>
  <si>
    <t>Observation</t>
  </si>
  <si>
    <t xml:space="preserve">UNDP, MoH &amp; CHAZ Procurement Teams </t>
  </si>
  <si>
    <t>12.1.1</t>
  </si>
  <si>
    <t>12,1,2</t>
  </si>
  <si>
    <t>Assist in the equipment of the training facilities with furniture and IT equipment</t>
  </si>
  <si>
    <t xml:space="preserve">Assist in building a QA team/taskforce </t>
  </si>
  <si>
    <t>12.2.1</t>
  </si>
  <si>
    <t>12.2.2</t>
  </si>
  <si>
    <t>Promote the establishment of the task force and organise regular meetings</t>
  </si>
  <si>
    <t>As per 12.2.1 + ensure budgets are secured in the GF grants and advocate for funding for QA activities in budgets of other donors</t>
  </si>
  <si>
    <t>Monitoring &amp; Evaluation</t>
  </si>
  <si>
    <t>Monitor progress of the QAP and report to the QA task force</t>
  </si>
  <si>
    <t>Update the QA plan</t>
  </si>
  <si>
    <t>Rational drug use (RDU)</t>
  </si>
  <si>
    <t>9.1.1.</t>
  </si>
  <si>
    <t>9.1.2</t>
  </si>
  <si>
    <t>Develop/adapt SOP for waste collection and disposal at central level</t>
  </si>
  <si>
    <t xml:space="preserve">Prepare a detailed action plan and budget to deal with existing back log </t>
  </si>
  <si>
    <t>9.1.3</t>
  </si>
  <si>
    <t>Agree on a long term option for disposal/incineration of drug waste</t>
  </si>
  <si>
    <t>9.1.4</t>
  </si>
  <si>
    <t>Identify causes of expiry, presence of obsolete and damaged drugs and lab supplies as well as actions to avoid the same in the future</t>
  </si>
  <si>
    <t>QA task force</t>
  </si>
  <si>
    <t>Budget</t>
  </si>
  <si>
    <t>Assess the warehouse infrastructure and evaluate/adapt the existing SOPs for storage</t>
  </si>
  <si>
    <t>6.2.4</t>
  </si>
  <si>
    <t>PMU + QA task force</t>
  </si>
  <si>
    <t>PMU/NACP</t>
  </si>
  <si>
    <t>PMU &amp; PSO</t>
  </si>
  <si>
    <t>80 % UNDP. 20 % CHAZ</t>
  </si>
  <si>
    <t>Prepare an assessment approach, plan, calendar &amp; budget.</t>
  </si>
  <si>
    <t>2 Day workshop</t>
  </si>
  <si>
    <t>R8 HIV</t>
  </si>
  <si>
    <t>Prepare a briefing for suppliers of non registered drugs on the fast track procedures and costs for registration of drugs</t>
  </si>
  <si>
    <t>Participate in PSO annual seminar and propose presentations/training sessions (20 national participants 5 days in-country)</t>
  </si>
  <si>
    <t>Total US $</t>
  </si>
  <si>
    <t>R10 HIV</t>
  </si>
  <si>
    <t>R8 and 10 HIV</t>
  </si>
  <si>
    <t>R7 TB</t>
  </si>
  <si>
    <t>R4 R8 R10</t>
  </si>
  <si>
    <t>R8</t>
  </si>
  <si>
    <t>R4 R8</t>
  </si>
  <si>
    <t>R4</t>
  </si>
  <si>
    <t>Objective 1</t>
  </si>
  <si>
    <t>Objective 2</t>
  </si>
  <si>
    <t>List of registered suppliers available</t>
  </si>
  <si>
    <t>List of registered suppliers up to date</t>
  </si>
  <si>
    <t>All GF supplies are registered at arrival or waiver is obtained</t>
  </si>
  <si>
    <t>SOP ready and all waivers requested obtained</t>
  </si>
  <si>
    <t>Briefing note</t>
  </si>
  <si>
    <t>List of requirements and PO documentation available</t>
  </si>
  <si>
    <t>List of requirements and PO documentation revised</t>
  </si>
  <si>
    <t>Freight conditions correct for all GF suppliers</t>
  </si>
  <si>
    <t>Analysis of real freight conditions done and documented</t>
  </si>
  <si>
    <t>Evaluation reports available</t>
  </si>
  <si>
    <t>Transit storage and transport conditions without negative influence on the quality of health supplies</t>
  </si>
  <si>
    <t>7.1.3</t>
  </si>
  <si>
    <t>R7 R8</t>
  </si>
  <si>
    <t>Collect additional information on storage</t>
  </si>
  <si>
    <t>USD21,000 (USD8k for UNDP &amp; USD4k for CHAZ)</t>
  </si>
  <si>
    <t>R4  R8 HIV</t>
  </si>
  <si>
    <t>Already in PSM plan</t>
  </si>
  <si>
    <t>Supplies received according to SOP and completely documented</t>
  </si>
  <si>
    <t>Report available</t>
  </si>
  <si>
    <t>Reports available at MSL/Chaz</t>
  </si>
  <si>
    <t xml:space="preserve">SOP updated </t>
  </si>
  <si>
    <t>Adaptation of receiving SOP and information provided to relevant sections of PMU and partners</t>
  </si>
  <si>
    <t>Annual sampling plans available</t>
  </si>
  <si>
    <t>QC done for a representative sample of supplies</t>
  </si>
  <si>
    <t>QC results used to release supplies or corrective measures</t>
  </si>
  <si>
    <t>Quality of storage at peripheral level documented and progressively monitored</t>
  </si>
  <si>
    <t>Distribution from district level to HF documented</t>
  </si>
  <si>
    <t>Distribution from central to district level according to GDP guidelines</t>
  </si>
  <si>
    <t>Pharmaceutical waste correctly managed according to SOP</t>
  </si>
  <si>
    <t>All existing pharmaceutical waste progressively correctly disposed</t>
  </si>
  <si>
    <t>Pharmacovigilance pilot program described, implemented and evaluated</t>
  </si>
  <si>
    <t>Pharmacovigilance program roll out started</t>
  </si>
  <si>
    <t>NF updated and dissiminated</t>
  </si>
  <si>
    <t xml:space="preserve">QA task force formed, team build and trained </t>
  </si>
  <si>
    <t>Capacity build in a number of QA PSM areas</t>
  </si>
  <si>
    <t>QA plan owned by the QA task force</t>
  </si>
  <si>
    <t>QA plan implemented and documented</t>
  </si>
  <si>
    <t>QA funds mobilised beyond GF grant funding</t>
  </si>
  <si>
    <t>Regular monitoring reports available</t>
  </si>
  <si>
    <t>QA plan updated each year</t>
  </si>
  <si>
    <t>QA task force motivated and trained</t>
  </si>
  <si>
    <t>Meeting minutes</t>
  </si>
  <si>
    <t>Supplies provided in time</t>
  </si>
  <si>
    <t>QA training summary</t>
  </si>
  <si>
    <t>Data logger data sunnarized</t>
  </si>
  <si>
    <t>Warehouse assessment report available</t>
  </si>
  <si>
    <t>Quality of storage at central level guaranteed and documented according GSP</t>
  </si>
  <si>
    <t xml:space="preserve">Data available on peripheral storage compiled and documented  </t>
  </si>
  <si>
    <t>Assessment report available</t>
  </si>
  <si>
    <t>Waste management plan agreed on</t>
  </si>
  <si>
    <t>PV pilot program agreed on</t>
  </si>
  <si>
    <t>PV pilot program implemented and monitored</t>
  </si>
  <si>
    <t>Assessment report on OI</t>
  </si>
  <si>
    <t>Results documented</t>
  </si>
  <si>
    <t>Contributions</t>
  </si>
  <si>
    <t>Observations</t>
  </si>
  <si>
    <t>Budget summary</t>
  </si>
  <si>
    <t>Performance framework</t>
  </si>
  <si>
    <t>Indicators</t>
  </si>
  <si>
    <t>Conduct a pilot program in 20 Districts and/or sentinel sites within these districts.</t>
  </si>
  <si>
    <t>Data loggers available in Zambia</t>
  </si>
  <si>
    <t>R7 Mal</t>
  </si>
  <si>
    <t>R 8-10 Chaz</t>
  </si>
  <si>
    <t>Total</t>
  </si>
  <si>
    <t xml:space="preserve">Funded </t>
  </si>
  <si>
    <t>Mobilize</t>
  </si>
  <si>
    <t>Progress sheet from the annual sampling plan</t>
  </si>
  <si>
    <t>Inspection reports</t>
  </si>
  <si>
    <t>Executed</t>
  </si>
  <si>
    <t>Date:</t>
  </si>
  <si>
    <t>*</t>
  </si>
  <si>
    <t>Amount1</t>
  </si>
  <si>
    <t>Amount2</t>
  </si>
  <si>
    <t xml:space="preserve">QC testing </t>
  </si>
  <si>
    <t>G ref</t>
  </si>
  <si>
    <t>Amount plan</t>
  </si>
  <si>
    <t>G1</t>
  </si>
  <si>
    <t>G2</t>
  </si>
  <si>
    <t>Organise a QA training on subjects as preparation of sampling plans, sampling of pharma, principles of pharmacovigilance, inspection of storage facilities..</t>
  </si>
  <si>
    <t>Information on registered suppliers updated and available to  PMU and partners</t>
  </si>
  <si>
    <t>Tender/Procurement documents include requirements for freight</t>
  </si>
  <si>
    <t>Specific problems on RDU addressed</t>
  </si>
  <si>
    <t>Annex 9 Country action plan 2 years</t>
  </si>
  <si>
    <t>NDRA</t>
  </si>
  <si>
    <t>Prepare issuing of temporary waivers by NDRA</t>
  </si>
  <si>
    <t>NDRA &amp; PSO</t>
  </si>
  <si>
    <t>MSL, CHAZ &amp; NDRA</t>
  </si>
  <si>
    <t>NDRA &amp; PMU</t>
  </si>
  <si>
    <t>NDRA + QA task force</t>
  </si>
  <si>
    <t>MSL, CHAZ, NDRA</t>
  </si>
  <si>
    <t>Discuss  on the Pharmacovigilance Plan prepared by NDRA and identify priority actions and a "pilot" program, for specific areas, diseases or products.</t>
  </si>
  <si>
    <t>Medical stores</t>
  </si>
  <si>
    <t>R7 and R8 grants</t>
  </si>
  <si>
    <t xml:space="preserve">80 % UNDP, 20 % MoH </t>
  </si>
  <si>
    <t>Medical stores, PR, NDRA</t>
  </si>
  <si>
    <t xml:space="preserve">Procure 60 for central stores, 140 for district stores and 100 for key ART sites  </t>
  </si>
  <si>
    <t>USD24,000 (USD 16k for UNDP &amp; USD8k for MoH)</t>
  </si>
  <si>
    <t>Adapt infrastructure (fill details)</t>
  </si>
  <si>
    <t xml:space="preserve">50 % UNDP &amp; Medical stores </t>
  </si>
  <si>
    <t xml:space="preserve"> Central warehouse racking + provision for receiving software at medical stores</t>
  </si>
  <si>
    <t>MoH and partners</t>
  </si>
  <si>
    <t>Assess central stores ransport vehicles, rosters &amp; conditions for distribution  to districts</t>
  </si>
  <si>
    <t xml:space="preserve">PMUs &amp;Central stores </t>
  </si>
  <si>
    <t>Central Stores and NDRA</t>
  </si>
  <si>
    <t>Support Medical Stores activities for CD of PSM at district level</t>
  </si>
  <si>
    <t>Capacity development (CD)</t>
  </si>
  <si>
    <t>Indentify areas for collaboration for CD improved QA in PSM of GF commodities between partners</t>
  </si>
  <si>
    <t xml:space="preserve">Medical Stores </t>
  </si>
  <si>
    <t>R8 Mal</t>
  </si>
  <si>
    <t>R7 TB R8 HIV</t>
  </si>
  <si>
    <t>R7 TB R8 and R10 HIV</t>
  </si>
  <si>
    <t>MoH</t>
  </si>
  <si>
    <t>PMU/MoH</t>
  </si>
  <si>
    <t>Warehouse racked</t>
  </si>
  <si>
    <t>Number of country participants in PSO training seminar</t>
  </si>
  <si>
    <t>Medical Stores capacity building unit operational and used</t>
  </si>
  <si>
    <t>CD unit used beyond Medical Stores direct needs only.</t>
  </si>
  <si>
    <t>Pharmacovigilance (PV)</t>
  </si>
  <si>
    <t>Reporting on any discrepancies on the recieved consignments within 24 hours</t>
  </si>
  <si>
    <t xml:space="preserve">Annex 9 B Country action plan 2 years performance framework </t>
  </si>
  <si>
    <t xml:space="preserve">Annex 9 Summary Budget' Country action plan  2 years </t>
  </si>
  <si>
    <t>CD</t>
  </si>
  <si>
    <t>Details budget and budget monitoring</t>
  </si>
  <si>
    <t>3+4</t>
  </si>
  <si>
    <t xml:space="preserve">R7 TB </t>
  </si>
  <si>
    <t xml:space="preserve">R8 MAL </t>
  </si>
  <si>
    <t xml:space="preserve">R8 HIV </t>
  </si>
  <si>
    <t xml:space="preserve">To mobilize </t>
  </si>
  <si>
    <t>Capacity development budget of different grants</t>
  </si>
  <si>
    <t xml:space="preserve">List of grants / sources of funding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</si>
</sst>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6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53">
    <xf numFmtId="0" fontId="0" fillId="0" borderId="0" xfId="0"/>
    <xf numFmtId="0" fontId="2" fillId="0" borderId="0" xfId="0" applyFont="1"/>
    <xf numFmtId="0" fontId="2" fillId="0" borderId="6" xfId="0" applyFont="1" applyBorder="1"/>
    <xf numFmtId="0" fontId="2" fillId="0" borderId="13" xfId="0" applyFont="1" applyBorder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0" xfId="0" applyFont="1" applyFill="1"/>
    <xf numFmtId="0" fontId="4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/>
    <xf numFmtId="0" fontId="4" fillId="0" borderId="4" xfId="0" applyFont="1" applyBorder="1" applyAlignment="1">
      <alignment horizontal="right" vertical="center" wrapText="1"/>
    </xf>
    <xf numFmtId="0" fontId="1" fillId="3" borderId="35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left" vertical="center"/>
    </xf>
    <xf numFmtId="0" fontId="1" fillId="3" borderId="2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/>
    <xf numFmtId="0" fontId="2" fillId="0" borderId="20" xfId="0" applyFont="1" applyBorder="1"/>
    <xf numFmtId="0" fontId="5" fillId="0" borderId="4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0" borderId="24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4" fillId="0" borderId="4" xfId="1" applyNumberFormat="1" applyFont="1" applyBorder="1" applyAlignment="1">
      <alignment horizontal="right" vertical="center" wrapText="1"/>
    </xf>
    <xf numFmtId="164" fontId="4" fillId="0" borderId="4" xfId="1" applyNumberFormat="1" applyFont="1" applyBorder="1" applyAlignment="1">
      <alignment horizontal="right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left" vertical="center" wrapText="1"/>
    </xf>
    <xf numFmtId="0" fontId="8" fillId="2" borderId="39" xfId="0" applyFont="1" applyFill="1" applyBorder="1" applyAlignment="1">
      <alignment horizontal="center" vertical="center"/>
    </xf>
    <xf numFmtId="17" fontId="8" fillId="2" borderId="4" xfId="0" applyNumberFormat="1" applyFont="1" applyFill="1" applyBorder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left" vertical="center"/>
    </xf>
    <xf numFmtId="17" fontId="2" fillId="4" borderId="39" xfId="0" applyNumberFormat="1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17" fontId="2" fillId="4" borderId="25" xfId="0" applyNumberFormat="1" applyFont="1" applyFill="1" applyBorder="1" applyAlignment="1">
      <alignment horizontal="center" vertical="center"/>
    </xf>
    <xf numFmtId="17" fontId="2" fillId="4" borderId="40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7" fontId="8" fillId="2" borderId="10" xfId="0" applyNumberFormat="1" applyFont="1" applyFill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17" fontId="8" fillId="2" borderId="15" xfId="0" applyNumberFormat="1" applyFont="1" applyFill="1" applyBorder="1" applyAlignment="1">
      <alignment horizontal="center" vertical="center"/>
    </xf>
    <xf numFmtId="17" fontId="8" fillId="0" borderId="15" xfId="0" applyNumberFormat="1" applyFont="1" applyBorder="1" applyAlignment="1">
      <alignment horizontal="center" vertical="center"/>
    </xf>
    <xf numFmtId="0" fontId="1" fillId="4" borderId="39" xfId="0" applyFont="1" applyFill="1" applyBorder="1" applyAlignment="1">
      <alignment horizontal="left" vertical="center" wrapText="1"/>
    </xf>
    <xf numFmtId="0" fontId="8" fillId="4" borderId="39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4" fillId="0" borderId="37" xfId="0" applyFont="1" applyBorder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6" fillId="0" borderId="12" xfId="0" applyFont="1" applyBorder="1" applyAlignment="1">
      <alignment horizontal="center" vertical="center" wrapText="1"/>
    </xf>
    <xf numFmtId="0" fontId="4" fillId="0" borderId="13" xfId="0" applyFont="1" applyBorder="1"/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/>
    <xf numFmtId="0" fontId="2" fillId="4" borderId="37" xfId="0" applyFont="1" applyFill="1" applyBorder="1"/>
    <xf numFmtId="0" fontId="1" fillId="3" borderId="43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20" xfId="0" applyFont="1" applyFill="1" applyBorder="1"/>
    <xf numFmtId="0" fontId="6" fillId="0" borderId="3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/>
    <xf numFmtId="164" fontId="4" fillId="0" borderId="15" xfId="1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2" fillId="0" borderId="18" xfId="0" applyFont="1" applyBorder="1"/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8" fillId="0" borderId="6" xfId="0" applyFont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wrapText="1"/>
    </xf>
    <xf numFmtId="164" fontId="4" fillId="0" borderId="10" xfId="1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0" fontId="4" fillId="0" borderId="13" xfId="0" applyFont="1" applyBorder="1" applyAlignment="1">
      <alignment wrapText="1"/>
    </xf>
    <xf numFmtId="164" fontId="4" fillId="0" borderId="15" xfId="1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164" fontId="8" fillId="4" borderId="7" xfId="0" applyNumberFormat="1" applyFont="1" applyFill="1" applyBorder="1" applyAlignment="1">
      <alignment horizontal="right" vertical="center"/>
    </xf>
    <xf numFmtId="164" fontId="8" fillId="4" borderId="7" xfId="1" applyNumberFormat="1" applyFont="1" applyFill="1" applyBorder="1" applyAlignment="1">
      <alignment horizontal="right" vertical="center"/>
    </xf>
    <xf numFmtId="0" fontId="8" fillId="0" borderId="39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64" fontId="4" fillId="0" borderId="6" xfId="1" applyNumberFormat="1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left" vertical="center" wrapText="1"/>
    </xf>
    <xf numFmtId="0" fontId="2" fillId="2" borderId="37" xfId="0" applyFont="1" applyFill="1" applyBorder="1"/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4" fontId="4" fillId="2" borderId="10" xfId="1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7" fillId="0" borderId="5" xfId="0" applyFont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/>
    <xf numFmtId="0" fontId="4" fillId="2" borderId="13" xfId="0" applyFont="1" applyFill="1" applyBorder="1"/>
    <xf numFmtId="0" fontId="4" fillId="2" borderId="16" xfId="0" applyFont="1" applyFill="1" applyBorder="1"/>
    <xf numFmtId="164" fontId="8" fillId="4" borderId="7" xfId="1" applyNumberFormat="1" applyFont="1" applyFill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5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" fontId="6" fillId="0" borderId="49" xfId="0" applyNumberFormat="1" applyFont="1" applyBorder="1" applyAlignment="1">
      <alignment horizontal="center" vertical="center" wrapText="1"/>
    </xf>
    <xf numFmtId="17" fontId="6" fillId="0" borderId="50" xfId="0" applyNumberFormat="1" applyFont="1" applyBorder="1" applyAlignment="1">
      <alignment horizontal="center" vertical="center" wrapText="1"/>
    </xf>
    <xf numFmtId="17" fontId="6" fillId="0" borderId="51" xfId="0" applyNumberFormat="1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17" fontId="6" fillId="4" borderId="54" xfId="0" applyNumberFormat="1" applyFont="1" applyFill="1" applyBorder="1" applyAlignment="1">
      <alignment horizontal="center" vertical="center" wrapText="1"/>
    </xf>
    <xf numFmtId="17" fontId="6" fillId="4" borderId="54" xfId="0" applyNumberFormat="1" applyFont="1" applyFill="1" applyBorder="1" applyAlignment="1">
      <alignment horizontal="left" vertical="center" wrapText="1"/>
    </xf>
    <xf numFmtId="17" fontId="6" fillId="4" borderId="56" xfId="0" applyNumberFormat="1" applyFont="1" applyFill="1" applyBorder="1" applyAlignment="1">
      <alignment horizontal="center" vertical="center" wrapText="1"/>
    </xf>
    <xf numFmtId="17" fontId="6" fillId="0" borderId="57" xfId="0" applyNumberFormat="1" applyFont="1" applyBorder="1" applyAlignment="1">
      <alignment horizontal="center" vertical="center" wrapText="1"/>
    </xf>
    <xf numFmtId="17" fontId="6" fillId="0" borderId="58" xfId="0" applyNumberFormat="1" applyFont="1" applyBorder="1" applyAlignment="1">
      <alignment horizontal="center" vertical="center" wrapText="1"/>
    </xf>
    <xf numFmtId="17" fontId="6" fillId="0" borderId="59" xfId="0" applyNumberFormat="1" applyFont="1" applyBorder="1" applyAlignment="1">
      <alignment horizontal="center" vertical="center" wrapText="1"/>
    </xf>
    <xf numFmtId="17" fontId="6" fillId="0" borderId="60" xfId="0" applyNumberFormat="1" applyFont="1" applyBorder="1" applyAlignment="1">
      <alignment horizontal="center" vertical="center" wrapText="1"/>
    </xf>
    <xf numFmtId="17" fontId="6" fillId="0" borderId="61" xfId="0" applyNumberFormat="1" applyFont="1" applyBorder="1" applyAlignment="1">
      <alignment horizontal="center" vertical="center" wrapText="1"/>
    </xf>
    <xf numFmtId="17" fontId="6" fillId="0" borderId="6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4" borderId="54" xfId="0" applyFont="1" applyFill="1" applyBorder="1" applyAlignment="1">
      <alignment horizontal="left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165" fontId="5" fillId="0" borderId="10" xfId="1" applyNumberFormat="1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164" fontId="4" fillId="2" borderId="4" xfId="1" applyNumberFormat="1" applyFont="1" applyFill="1" applyBorder="1" applyAlignment="1">
      <alignment horizontal="right" vertical="center"/>
    </xf>
    <xf numFmtId="0" fontId="8" fillId="0" borderId="28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32" xfId="0" applyNumberFormat="1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17" fontId="6" fillId="0" borderId="9" xfId="0" applyNumberFormat="1" applyFont="1" applyBorder="1" applyAlignment="1">
      <alignment horizontal="left" vertical="center" wrapText="1"/>
    </xf>
    <xf numFmtId="17" fontId="6" fillId="0" borderId="12" xfId="0" applyNumberFormat="1" applyFont="1" applyBorder="1" applyAlignment="1">
      <alignment horizontal="left" vertical="center" wrapText="1"/>
    </xf>
    <xf numFmtId="17" fontId="6" fillId="0" borderId="14" xfId="0" applyNumberFormat="1" applyFont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164" fontId="8" fillId="4" borderId="45" xfId="1" applyNumberFormat="1" applyFont="1" applyFill="1" applyBorder="1" applyAlignment="1">
      <alignment horizontal="right" vertical="center"/>
    </xf>
    <xf numFmtId="0" fontId="2" fillId="4" borderId="47" xfId="0" applyFont="1" applyFill="1" applyBorder="1"/>
    <xf numFmtId="0" fontId="6" fillId="0" borderId="33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65" xfId="0" applyFont="1" applyFill="1" applyBorder="1"/>
    <xf numFmtId="0" fontId="4" fillId="2" borderId="15" xfId="0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right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2" fillId="4" borderId="2" xfId="0" applyFont="1" applyFill="1" applyBorder="1"/>
    <xf numFmtId="164" fontId="2" fillId="0" borderId="0" xfId="1" applyNumberFormat="1" applyFont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64" fontId="8" fillId="2" borderId="39" xfId="1" applyNumberFormat="1" applyFont="1" applyFill="1" applyBorder="1" applyAlignment="1">
      <alignment horizontal="center" vertical="center"/>
    </xf>
    <xf numFmtId="164" fontId="8" fillId="2" borderId="26" xfId="1" applyNumberFormat="1" applyFont="1" applyFill="1" applyBorder="1" applyAlignment="1">
      <alignment horizontal="right" vertical="center"/>
    </xf>
    <xf numFmtId="164" fontId="8" fillId="2" borderId="7" xfId="1" applyNumberFormat="1" applyFont="1" applyFill="1" applyBorder="1" applyAlignment="1">
      <alignment horizontal="center" vertical="center"/>
    </xf>
    <xf numFmtId="164" fontId="8" fillId="2" borderId="7" xfId="1" applyNumberFormat="1" applyFont="1" applyFill="1" applyBorder="1" applyAlignment="1">
      <alignment horizontal="right" vertical="center"/>
    </xf>
    <xf numFmtId="164" fontId="8" fillId="2" borderId="7" xfId="0" applyNumberFormat="1" applyFont="1" applyFill="1" applyBorder="1" applyAlignment="1">
      <alignment horizontal="right" vertical="center"/>
    </xf>
    <xf numFmtId="0" fontId="1" fillId="3" borderId="4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39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20" xfId="0" applyFont="1" applyFill="1" applyBorder="1"/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/>
    <xf numFmtId="0" fontId="2" fillId="2" borderId="47" xfId="0" applyFont="1" applyFill="1" applyBorder="1"/>
    <xf numFmtId="0" fontId="1" fillId="3" borderId="39" xfId="1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3" borderId="5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164" fontId="8" fillId="2" borderId="5" xfId="1" applyNumberFormat="1" applyFont="1" applyFill="1" applyBorder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164" fontId="4" fillId="2" borderId="1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4" fillId="0" borderId="15" xfId="1" applyNumberFormat="1" applyFont="1" applyBorder="1" applyAlignment="1">
      <alignment horizontal="center" vertical="center"/>
    </xf>
    <xf numFmtId="164" fontId="8" fillId="4" borderId="7" xfId="0" applyNumberFormat="1" applyFont="1" applyFill="1" applyBorder="1" applyAlignment="1">
      <alignment horizontal="center" vertical="center"/>
    </xf>
    <xf numFmtId="164" fontId="4" fillId="0" borderId="10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4" fontId="4" fillId="0" borderId="15" xfId="1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164" fontId="8" fillId="4" borderId="45" xfId="1" applyNumberFormat="1" applyFont="1" applyFill="1" applyBorder="1" applyAlignment="1">
      <alignment horizontal="center" vertical="center"/>
    </xf>
    <xf numFmtId="164" fontId="4" fillId="2" borderId="10" xfId="1" applyNumberFormat="1" applyFont="1" applyFill="1" applyBorder="1" applyAlignment="1">
      <alignment horizontal="center" vertical="center"/>
    </xf>
    <xf numFmtId="3" fontId="4" fillId="2" borderId="1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2" borderId="15" xfId="1" applyNumberFormat="1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4" fontId="4" fillId="0" borderId="13" xfId="1" applyNumberFormat="1" applyFont="1" applyBorder="1" applyAlignment="1">
      <alignment horizontal="center" vertical="center" wrapText="1"/>
    </xf>
    <xf numFmtId="164" fontId="2" fillId="0" borderId="0" xfId="1" applyNumberFormat="1" applyFont="1" applyAlignment="1">
      <alignment horizontal="right" vertical="center"/>
    </xf>
    <xf numFmtId="164" fontId="2" fillId="0" borderId="7" xfId="1" applyNumberFormat="1" applyFont="1" applyBorder="1" applyAlignment="1">
      <alignment horizontal="right" vertical="center"/>
    </xf>
    <xf numFmtId="164" fontId="2" fillId="4" borderId="7" xfId="1" applyNumberFormat="1" applyFont="1" applyFill="1" applyBorder="1" applyAlignment="1">
      <alignment horizontal="right" vertical="center"/>
    </xf>
    <xf numFmtId="164" fontId="4" fillId="0" borderId="10" xfId="1" applyNumberFormat="1" applyFont="1" applyBorder="1" applyAlignment="1">
      <alignment horizontal="right" vertical="center"/>
    </xf>
    <xf numFmtId="164" fontId="2" fillId="0" borderId="10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164" fontId="2" fillId="4" borderId="45" xfId="1" applyNumberFormat="1" applyFont="1" applyFill="1" applyBorder="1" applyAlignment="1">
      <alignment horizontal="right" vertical="center"/>
    </xf>
    <xf numFmtId="164" fontId="2" fillId="2" borderId="33" xfId="1" applyNumberFormat="1" applyFont="1" applyFill="1" applyBorder="1" applyAlignment="1">
      <alignment horizontal="right" vertical="center"/>
    </xf>
    <xf numFmtId="164" fontId="4" fillId="0" borderId="8" xfId="1" applyNumberFormat="1" applyFont="1" applyBorder="1" applyAlignment="1">
      <alignment vertical="center"/>
    </xf>
    <xf numFmtId="164" fontId="2" fillId="4" borderId="20" xfId="1" applyNumberFormat="1" applyFont="1" applyFill="1" applyBorder="1" applyAlignment="1">
      <alignment horizontal="right" vertical="center"/>
    </xf>
    <xf numFmtId="164" fontId="4" fillId="0" borderId="11" xfId="1" applyNumberFormat="1" applyFont="1" applyBorder="1" applyAlignment="1">
      <alignment horizontal="right" vertical="center"/>
    </xf>
    <xf numFmtId="164" fontId="4" fillId="0" borderId="13" xfId="1" applyNumberFormat="1" applyFont="1" applyBorder="1" applyAlignment="1">
      <alignment horizontal="right" vertical="center"/>
    </xf>
    <xf numFmtId="164" fontId="4" fillId="0" borderId="16" xfId="1" applyNumberFormat="1" applyFont="1" applyBorder="1" applyAlignment="1">
      <alignment horizontal="right" vertical="center"/>
    </xf>
    <xf numFmtId="164" fontId="2" fillId="0" borderId="11" xfId="1" applyNumberFormat="1" applyFont="1" applyBorder="1" applyAlignment="1">
      <alignment horizontal="right" vertical="center"/>
    </xf>
    <xf numFmtId="164" fontId="2" fillId="0" borderId="13" xfId="1" applyNumberFormat="1" applyFont="1" applyBorder="1" applyAlignment="1">
      <alignment horizontal="right" vertical="center"/>
    </xf>
    <xf numFmtId="164" fontId="4" fillId="0" borderId="18" xfId="1" applyNumberFormat="1" applyFont="1" applyBorder="1" applyAlignment="1">
      <alignment horizontal="right" vertical="center"/>
    </xf>
    <xf numFmtId="164" fontId="4" fillId="0" borderId="11" xfId="1" applyNumberFormat="1" applyFont="1" applyBorder="1" applyAlignment="1">
      <alignment horizontal="right" vertical="center" wrapText="1"/>
    </xf>
    <xf numFmtId="164" fontId="4" fillId="0" borderId="13" xfId="1" applyNumberFormat="1" applyFont="1" applyBorder="1" applyAlignment="1">
      <alignment horizontal="right" vertical="center" wrapText="1"/>
    </xf>
    <xf numFmtId="164" fontId="4" fillId="0" borderId="16" xfId="1" applyNumberFormat="1" applyFont="1" applyBorder="1" applyAlignment="1">
      <alignment horizontal="right" vertical="center" wrapText="1"/>
    </xf>
    <xf numFmtId="164" fontId="2" fillId="4" borderId="47" xfId="1" applyNumberFormat="1" applyFont="1" applyFill="1" applyBorder="1" applyAlignment="1">
      <alignment horizontal="right" vertical="center"/>
    </xf>
    <xf numFmtId="164" fontId="4" fillId="2" borderId="11" xfId="1" applyNumberFormat="1" applyFont="1" applyFill="1" applyBorder="1" applyAlignment="1">
      <alignment horizontal="right" vertical="center"/>
    </xf>
    <xf numFmtId="164" fontId="4" fillId="2" borderId="13" xfId="1" applyNumberFormat="1" applyFont="1" applyFill="1" applyBorder="1" applyAlignment="1">
      <alignment horizontal="right" vertical="center"/>
    </xf>
    <xf numFmtId="164" fontId="4" fillId="2" borderId="16" xfId="1" applyNumberFormat="1" applyFont="1" applyFill="1" applyBorder="1" applyAlignment="1">
      <alignment horizontal="right" vertical="center"/>
    </xf>
    <xf numFmtId="164" fontId="2" fillId="2" borderId="65" xfId="1" applyNumberFormat="1" applyFont="1" applyFill="1" applyBorder="1" applyAlignment="1">
      <alignment horizontal="right" vertical="center"/>
    </xf>
    <xf numFmtId="3" fontId="8" fillId="2" borderId="33" xfId="0" applyNumberFormat="1" applyFont="1" applyFill="1" applyBorder="1" applyAlignment="1">
      <alignment horizontal="center" vertical="center"/>
    </xf>
    <xf numFmtId="164" fontId="4" fillId="0" borderId="4" xfId="1" applyNumberFormat="1" applyFont="1" applyBorder="1" applyAlignment="1">
      <alignment vertical="center" wrapText="1"/>
    </xf>
    <xf numFmtId="164" fontId="4" fillId="0" borderId="15" xfId="1" applyNumberFormat="1" applyFont="1" applyBorder="1" applyAlignment="1">
      <alignment vertical="center" wrapText="1"/>
    </xf>
    <xf numFmtId="0" fontId="12" fillId="6" borderId="11" xfId="0" applyFont="1" applyFill="1" applyBorder="1" applyAlignment="1">
      <alignment horizontal="center"/>
    </xf>
    <xf numFmtId="0" fontId="12" fillId="6" borderId="1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0" fillId="6" borderId="9" xfId="1" applyNumberFormat="1" applyFont="1" applyFill="1" applyBorder="1" applyAlignment="1">
      <alignment horizontal="center"/>
    </xf>
    <xf numFmtId="164" fontId="0" fillId="6" borderId="12" xfId="1" applyNumberFormat="1" applyFont="1" applyFill="1" applyBorder="1" applyAlignment="1">
      <alignment horizontal="center"/>
    </xf>
    <xf numFmtId="164" fontId="0" fillId="6" borderId="14" xfId="1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6" fillId="2" borderId="12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164" fontId="4" fillId="0" borderId="12" xfId="1" applyNumberFormat="1" applyFont="1" applyBorder="1" applyAlignment="1">
      <alignment horizontal="right" vertical="center" wrapText="1"/>
    </xf>
    <xf numFmtId="3" fontId="4" fillId="0" borderId="64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164" fontId="17" fillId="0" borderId="6" xfId="0" applyNumberFormat="1" applyFont="1" applyBorder="1" applyAlignment="1">
      <alignment horizontal="center" vertical="center"/>
    </xf>
    <xf numFmtId="164" fontId="15" fillId="2" borderId="0" xfId="1" applyNumberFormat="1" applyFont="1" applyFill="1"/>
    <xf numFmtId="0" fontId="18" fillId="3" borderId="39" xfId="0" applyNumberFormat="1" applyFont="1" applyFill="1" applyBorder="1" applyAlignment="1">
      <alignment horizontal="center" vertical="center"/>
    </xf>
    <xf numFmtId="164" fontId="18" fillId="3" borderId="39" xfId="1" applyNumberFormat="1" applyFont="1" applyFill="1" applyBorder="1" applyAlignment="1">
      <alignment horizontal="right" vertical="center"/>
    </xf>
    <xf numFmtId="17" fontId="19" fillId="4" borderId="5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6" fillId="0" borderId="37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6" fillId="0" borderId="59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left" vertical="center" wrapText="1"/>
    </xf>
    <xf numFmtId="0" fontId="6" fillId="0" borderId="6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center" vertical="center" wrapText="1"/>
    </xf>
    <xf numFmtId="0" fontId="2" fillId="4" borderId="45" xfId="0" applyFont="1" applyFill="1" applyBorder="1" applyAlignment="1">
      <alignment horizontal="center" vertical="center" wrapText="1"/>
    </xf>
    <xf numFmtId="0" fontId="2" fillId="4" borderId="68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164" fontId="8" fillId="4" borderId="26" xfId="0" applyNumberFormat="1" applyFont="1" applyFill="1" applyBorder="1" applyAlignment="1">
      <alignment horizontal="right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/>
    <xf numFmtId="0" fontId="10" fillId="0" borderId="1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4" borderId="5" xfId="0" applyFont="1" applyFill="1" applyBorder="1" applyAlignment="1">
      <alignment horizontal="left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63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left" vertical="center" wrapText="1"/>
    </xf>
    <xf numFmtId="0" fontId="6" fillId="2" borderId="44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164" fontId="2" fillId="2" borderId="0" xfId="0" applyNumberFormat="1" applyFont="1" applyFill="1" applyBorder="1"/>
    <xf numFmtId="164" fontId="4" fillId="0" borderId="28" xfId="1" applyNumberFormat="1" applyFont="1" applyBorder="1" applyAlignment="1">
      <alignment horizontal="right" vertical="center"/>
    </xf>
    <xf numFmtId="164" fontId="4" fillId="0" borderId="29" xfId="1" applyNumberFormat="1" applyFont="1" applyBorder="1" applyAlignment="1">
      <alignment horizontal="right" vertical="center"/>
    </xf>
    <xf numFmtId="164" fontId="4" fillId="2" borderId="29" xfId="1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64" fontId="4" fillId="2" borderId="12" xfId="1" applyNumberFormat="1" applyFont="1" applyFill="1" applyBorder="1" applyAlignment="1">
      <alignment horizontal="right" vertical="center"/>
    </xf>
    <xf numFmtId="164" fontId="4" fillId="2" borderId="13" xfId="1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2" xfId="1" applyNumberFormat="1" applyFont="1" applyBorder="1" applyAlignment="1">
      <alignment horizontal="right" vertical="center"/>
    </xf>
    <xf numFmtId="164" fontId="4" fillId="0" borderId="13" xfId="1" applyNumberFormat="1" applyFont="1" applyBorder="1" applyAlignment="1">
      <alignment horizontal="center" vertical="center"/>
    </xf>
    <xf numFmtId="164" fontId="4" fillId="2" borderId="14" xfId="1" applyNumberFormat="1" applyFont="1" applyFill="1" applyBorder="1" applyAlignment="1">
      <alignment horizontal="right" vertical="center"/>
    </xf>
    <xf numFmtId="164" fontId="4" fillId="2" borderId="16" xfId="1" applyNumberFormat="1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4" fontId="8" fillId="4" borderId="20" xfId="1" applyNumberFormat="1" applyFont="1" applyFill="1" applyBorder="1" applyAlignment="1">
      <alignment horizontal="center" vertical="center"/>
    </xf>
    <xf numFmtId="164" fontId="4" fillId="0" borderId="18" xfId="1" applyNumberFormat="1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/>
    </xf>
    <xf numFmtId="164" fontId="8" fillId="4" borderId="20" xfId="0" applyNumberFormat="1" applyFont="1" applyFill="1" applyBorder="1" applyAlignment="1">
      <alignment horizontal="center" vertical="center"/>
    </xf>
    <xf numFmtId="164" fontId="4" fillId="0" borderId="11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164" fontId="8" fillId="4" borderId="20" xfId="1" applyNumberFormat="1" applyFont="1" applyFill="1" applyBorder="1" applyAlignment="1">
      <alignment horizontal="right" vertical="center"/>
    </xf>
    <xf numFmtId="3" fontId="4" fillId="0" borderId="11" xfId="0" applyNumberFormat="1" applyFont="1" applyBorder="1" applyAlignment="1">
      <alignment horizontal="center" vertical="center"/>
    </xf>
    <xf numFmtId="164" fontId="4" fillId="0" borderId="22" xfId="1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164" fontId="8" fillId="4" borderId="47" xfId="1" applyNumberFormat="1" applyFont="1" applyFill="1" applyBorder="1" applyAlignment="1">
      <alignment horizontal="center" vertical="center"/>
    </xf>
    <xf numFmtId="164" fontId="4" fillId="2" borderId="11" xfId="1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" fontId="4" fillId="2" borderId="16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164" fontId="0" fillId="6" borderId="68" xfId="1" applyNumberFormat="1" applyFont="1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12" fillId="6" borderId="16" xfId="0" applyFont="1" applyFill="1" applyBorder="1" applyAlignment="1">
      <alignment horizontal="center"/>
    </xf>
    <xf numFmtId="164" fontId="4" fillId="2" borderId="0" xfId="1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164" fontId="8" fillId="2" borderId="43" xfId="1" applyNumberFormat="1" applyFont="1" applyFill="1" applyBorder="1" applyAlignment="1">
      <alignment horizontal="right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164" fontId="4" fillId="2" borderId="42" xfId="1" applyNumberFormat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right" vertical="center"/>
    </xf>
    <xf numFmtId="164" fontId="4" fillId="2" borderId="0" xfId="1" applyNumberFormat="1" applyFont="1" applyFill="1" applyBorder="1" applyAlignment="1">
      <alignment horizontal="righ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/>
    </xf>
    <xf numFmtId="0" fontId="4" fillId="2" borderId="64" xfId="0" applyFont="1" applyFill="1" applyBorder="1" applyAlignment="1">
      <alignment horizontal="right" vertical="center" wrapText="1"/>
    </xf>
    <xf numFmtId="164" fontId="4" fillId="2" borderId="37" xfId="1" applyNumberFormat="1" applyFont="1" applyFill="1" applyBorder="1" applyAlignment="1">
      <alignment horizontal="right" vertical="center" wrapText="1"/>
    </xf>
    <xf numFmtId="164" fontId="4" fillId="2" borderId="42" xfId="1" applyNumberFormat="1" applyFont="1" applyFill="1" applyBorder="1" applyAlignment="1">
      <alignment horizontal="right" vertical="center" wrapText="1"/>
    </xf>
    <xf numFmtId="164" fontId="8" fillId="2" borderId="69" xfId="1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right" vertical="center"/>
    </xf>
    <xf numFmtId="0" fontId="4" fillId="5" borderId="20" xfId="0" applyFont="1" applyFill="1" applyBorder="1" applyAlignment="1">
      <alignment horizontal="center" vertical="center"/>
    </xf>
    <xf numFmtId="164" fontId="16" fillId="2" borderId="13" xfId="1" applyNumberFormat="1" applyFont="1" applyFill="1" applyBorder="1" applyAlignment="1">
      <alignment vertical="center"/>
    </xf>
    <xf numFmtId="0" fontId="4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wrapText="1"/>
    </xf>
    <xf numFmtId="164" fontId="4" fillId="2" borderId="0" xfId="0" applyNumberFormat="1" applyFont="1" applyFill="1" applyAlignment="1">
      <alignment wrapText="1"/>
    </xf>
    <xf numFmtId="0" fontId="16" fillId="2" borderId="17" xfId="0" applyFont="1" applyFill="1" applyBorder="1" applyAlignment="1">
      <alignment horizontal="center" vertical="center"/>
    </xf>
    <xf numFmtId="164" fontId="16" fillId="2" borderId="18" xfId="1" applyNumberFormat="1" applyFont="1" applyFill="1" applyBorder="1" applyAlignment="1">
      <alignment vertical="center"/>
    </xf>
    <xf numFmtId="0" fontId="16" fillId="5" borderId="19" xfId="0" applyFont="1" applyFill="1" applyBorder="1" applyAlignment="1">
      <alignment horizontal="center" vertical="center"/>
    </xf>
    <xf numFmtId="164" fontId="16" fillId="5" borderId="20" xfId="0" applyNumberFormat="1" applyFont="1" applyFill="1" applyBorder="1" applyAlignment="1">
      <alignment vertical="center"/>
    </xf>
    <xf numFmtId="0" fontId="1" fillId="0" borderId="53" xfId="0" applyFont="1" applyBorder="1" applyAlignment="1">
      <alignment horizontal="left" vertical="center"/>
    </xf>
    <xf numFmtId="0" fontId="4" fillId="0" borderId="53" xfId="0" applyFont="1" applyBorder="1" applyAlignment="1">
      <alignment horizontal="right" vertical="center"/>
    </xf>
    <xf numFmtId="0" fontId="4" fillId="0" borderId="53" xfId="0" applyFont="1" applyBorder="1" applyAlignment="1">
      <alignment horizontal="center" vertical="center"/>
    </xf>
    <xf numFmtId="164" fontId="2" fillId="0" borderId="53" xfId="1" applyNumberFormat="1" applyFont="1" applyBorder="1" applyAlignment="1">
      <alignment horizontal="right" vertical="center"/>
    </xf>
    <xf numFmtId="0" fontId="4" fillId="0" borderId="56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164" fontId="8" fillId="4" borderId="47" xfId="1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164" fontId="8" fillId="4" borderId="27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center" vertical="center"/>
    </xf>
    <xf numFmtId="3" fontId="4" fillId="2" borderId="16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9"/>
  <sheetViews>
    <sheetView topLeftCell="A6" workbookViewId="0">
      <selection activeCell="D56" sqref="D56"/>
    </sheetView>
  </sheetViews>
  <sheetFormatPr defaultColWidth="9.140625" defaultRowHeight="18.75" x14ac:dyDescent="0.3"/>
  <cols>
    <col min="1" max="1" width="8.85546875" style="5" customWidth="1"/>
    <col min="2" max="2" width="69.7109375" style="33" customWidth="1"/>
    <col min="3" max="10" width="5.7109375" style="5" customWidth="1"/>
    <col min="11" max="11" width="12.85546875" style="5" customWidth="1"/>
    <col min="12" max="12" width="17.85546875" style="5" customWidth="1"/>
    <col min="13" max="13" width="13.5703125" style="37" customWidth="1"/>
    <col min="14" max="14" width="23.7109375" style="5" customWidth="1"/>
    <col min="15" max="15" width="31.85546875" style="1" customWidth="1"/>
    <col min="16" max="16" width="12.42578125" style="1" customWidth="1"/>
    <col min="17" max="17" width="13" style="1" customWidth="1"/>
    <col min="18" max="16384" width="9.140625" style="1"/>
  </cols>
  <sheetData>
    <row r="1" spans="1:15" ht="19.5" thickBot="1" x14ac:dyDescent="0.35">
      <c r="B1" s="30" t="s">
        <v>198</v>
      </c>
    </row>
    <row r="2" spans="1:15" ht="20.25" customHeight="1" thickBot="1" x14ac:dyDescent="0.35">
      <c r="A2" s="417" t="s">
        <v>7</v>
      </c>
      <c r="B2" s="418"/>
      <c r="C2" s="418"/>
      <c r="D2" s="418"/>
      <c r="E2" s="418"/>
      <c r="F2" s="418"/>
      <c r="G2" s="418"/>
      <c r="H2" s="418"/>
      <c r="I2" s="418"/>
      <c r="J2" s="414"/>
      <c r="K2" s="57"/>
      <c r="L2" s="52"/>
      <c r="M2" s="66"/>
      <c r="N2" s="52"/>
      <c r="O2" s="54"/>
    </row>
    <row r="3" spans="1:15" ht="19.5" thickBot="1" x14ac:dyDescent="0.35">
      <c r="A3" s="49" t="s">
        <v>0</v>
      </c>
      <c r="B3" s="50" t="s">
        <v>8</v>
      </c>
      <c r="C3" s="51" t="s">
        <v>41</v>
      </c>
      <c r="D3" s="51" t="s">
        <v>42</v>
      </c>
      <c r="E3" s="51" t="s">
        <v>43</v>
      </c>
      <c r="F3" s="51" t="s">
        <v>44</v>
      </c>
      <c r="G3" s="51" t="s">
        <v>45</v>
      </c>
      <c r="H3" s="51" t="s">
        <v>46</v>
      </c>
      <c r="I3" s="51" t="s">
        <v>47</v>
      </c>
      <c r="J3" s="51" t="s">
        <v>48</v>
      </c>
      <c r="K3" s="105" t="s">
        <v>56</v>
      </c>
      <c r="L3" s="106" t="s">
        <v>57</v>
      </c>
      <c r="M3" s="106" t="s">
        <v>94</v>
      </c>
      <c r="N3" s="106" t="s">
        <v>12</v>
      </c>
      <c r="O3" s="107" t="s">
        <v>71</v>
      </c>
    </row>
    <row r="4" spans="1:15" s="9" customFormat="1" ht="27.95" customHeight="1" thickBot="1" x14ac:dyDescent="0.35">
      <c r="A4" s="72">
        <v>1</v>
      </c>
      <c r="B4" s="73" t="s">
        <v>9</v>
      </c>
      <c r="C4" s="74"/>
      <c r="D4" s="74"/>
      <c r="E4" s="74"/>
      <c r="F4" s="75"/>
      <c r="G4" s="74"/>
      <c r="H4" s="74"/>
      <c r="I4" s="74"/>
      <c r="J4" s="76"/>
      <c r="K4" s="108"/>
      <c r="L4" s="109"/>
      <c r="M4" s="130">
        <f>SUM(M5:M8)</f>
        <v>0</v>
      </c>
      <c r="N4" s="109"/>
      <c r="O4" s="110"/>
    </row>
    <row r="5" spans="1:15" s="4" customFormat="1" ht="27.95" customHeight="1" x14ac:dyDescent="0.2">
      <c r="A5" s="78">
        <v>1.1000000000000001</v>
      </c>
      <c r="B5" s="246" t="s">
        <v>39</v>
      </c>
      <c r="C5" s="80" t="s">
        <v>50</v>
      </c>
      <c r="D5" s="80"/>
      <c r="E5" s="81"/>
      <c r="F5" s="82"/>
      <c r="G5" s="81" t="s">
        <v>50</v>
      </c>
      <c r="H5" s="81"/>
      <c r="I5" s="81"/>
      <c r="J5" s="81"/>
      <c r="K5" s="94" t="s">
        <v>26</v>
      </c>
      <c r="L5" s="95" t="s">
        <v>199</v>
      </c>
      <c r="M5" s="96">
        <v>0</v>
      </c>
      <c r="N5" s="96"/>
      <c r="O5" s="97"/>
    </row>
    <row r="6" spans="1:15" s="4" customFormat="1" ht="27.95" customHeight="1" x14ac:dyDescent="0.2">
      <c r="A6" s="35">
        <v>1.2</v>
      </c>
      <c r="B6" s="29" t="s">
        <v>40</v>
      </c>
      <c r="C6" s="70"/>
      <c r="D6" s="70" t="s">
        <v>50</v>
      </c>
      <c r="E6" s="71"/>
      <c r="F6" s="21"/>
      <c r="G6" s="71"/>
      <c r="H6" s="71" t="s">
        <v>50</v>
      </c>
      <c r="I6" s="71"/>
      <c r="J6" s="71"/>
      <c r="K6" s="98" t="s">
        <v>13</v>
      </c>
      <c r="L6" s="16" t="s">
        <v>199</v>
      </c>
      <c r="M6" s="10">
        <v>0</v>
      </c>
      <c r="N6" s="10"/>
      <c r="O6" s="99"/>
    </row>
    <row r="7" spans="1:15" s="4" customFormat="1" ht="27.95" customHeight="1" x14ac:dyDescent="0.2">
      <c r="A7" s="35">
        <v>1.3</v>
      </c>
      <c r="B7" s="29" t="s">
        <v>200</v>
      </c>
      <c r="C7" s="70" t="s">
        <v>50</v>
      </c>
      <c r="D7" s="70"/>
      <c r="E7" s="71"/>
      <c r="F7" s="21"/>
      <c r="G7" s="71"/>
      <c r="H7" s="71" t="s">
        <v>50</v>
      </c>
      <c r="I7" s="71"/>
      <c r="J7" s="71"/>
      <c r="K7" s="98" t="s">
        <v>13</v>
      </c>
      <c r="L7" s="16" t="s">
        <v>199</v>
      </c>
      <c r="M7" s="10">
        <v>0</v>
      </c>
      <c r="N7" s="10"/>
      <c r="O7" s="99"/>
    </row>
    <row r="8" spans="1:15" s="4" customFormat="1" ht="27.95" customHeight="1" thickBot="1" x14ac:dyDescent="0.25">
      <c r="A8" s="65">
        <v>1.4</v>
      </c>
      <c r="B8" s="83" t="s">
        <v>104</v>
      </c>
      <c r="C8" s="84" t="s">
        <v>50</v>
      </c>
      <c r="D8" s="84"/>
      <c r="E8" s="85"/>
      <c r="F8" s="28"/>
      <c r="G8" s="85"/>
      <c r="H8" s="85"/>
      <c r="I8" s="85"/>
      <c r="J8" s="85"/>
      <c r="K8" s="100" t="s">
        <v>13</v>
      </c>
      <c r="L8" s="101" t="s">
        <v>199</v>
      </c>
      <c r="M8" s="102">
        <v>0</v>
      </c>
      <c r="N8" s="102"/>
      <c r="O8" s="103"/>
    </row>
    <row r="9" spans="1:15" s="9" customFormat="1" ht="27.95" customHeight="1" thickBot="1" x14ac:dyDescent="0.35">
      <c r="A9" s="72">
        <v>2</v>
      </c>
      <c r="B9" s="86" t="s">
        <v>10</v>
      </c>
      <c r="C9" s="87"/>
      <c r="D9" s="87"/>
      <c r="E9" s="87"/>
      <c r="F9" s="87"/>
      <c r="G9" s="87"/>
      <c r="H9" s="87"/>
      <c r="I9" s="87"/>
      <c r="J9" s="88"/>
      <c r="K9" s="113"/>
      <c r="L9" s="114"/>
      <c r="M9" s="154">
        <f>SUM(M10:M12)</f>
        <v>1000</v>
      </c>
      <c r="N9" s="109"/>
      <c r="O9" s="110"/>
    </row>
    <row r="10" spans="1:15" ht="27.95" customHeight="1" x14ac:dyDescent="0.3">
      <c r="A10" s="78">
        <v>2.1</v>
      </c>
      <c r="B10" s="79" t="s">
        <v>51</v>
      </c>
      <c r="C10" s="82" t="s">
        <v>50</v>
      </c>
      <c r="D10" s="82"/>
      <c r="E10" s="90"/>
      <c r="F10" s="90"/>
      <c r="G10" s="90"/>
      <c r="H10" s="90"/>
      <c r="I10" s="90"/>
      <c r="J10" s="91"/>
      <c r="K10" s="94" t="s">
        <v>13</v>
      </c>
      <c r="L10" s="116"/>
      <c r="M10" s="96">
        <v>0</v>
      </c>
      <c r="N10" s="117"/>
      <c r="O10" s="118"/>
    </row>
    <row r="11" spans="1:15" ht="27.95" customHeight="1" x14ac:dyDescent="0.3">
      <c r="A11" s="35">
        <v>2.2000000000000002</v>
      </c>
      <c r="B11" s="29" t="s">
        <v>52</v>
      </c>
      <c r="C11" s="21"/>
      <c r="D11" s="21"/>
      <c r="E11" s="20" t="s">
        <v>50</v>
      </c>
      <c r="F11" s="20"/>
      <c r="G11" s="20"/>
      <c r="H11" s="20" t="s">
        <v>50</v>
      </c>
      <c r="I11" s="20"/>
      <c r="J11" s="38"/>
      <c r="K11" s="98" t="s">
        <v>13</v>
      </c>
      <c r="L11" s="15"/>
      <c r="M11" s="10">
        <v>0</v>
      </c>
      <c r="N11" s="8"/>
      <c r="O11" s="3"/>
    </row>
    <row r="12" spans="1:15" ht="27.95" customHeight="1" thickBot="1" x14ac:dyDescent="0.35">
      <c r="A12" s="65">
        <v>2.2999999999999998</v>
      </c>
      <c r="B12" s="83" t="s">
        <v>55</v>
      </c>
      <c r="C12" s="28"/>
      <c r="D12" s="28"/>
      <c r="E12" s="27" t="s">
        <v>50</v>
      </c>
      <c r="F12" s="27"/>
      <c r="G12" s="27"/>
      <c r="H12" s="27"/>
      <c r="I12" s="27" t="s">
        <v>50</v>
      </c>
      <c r="J12" s="92"/>
      <c r="K12" s="120" t="s">
        <v>93</v>
      </c>
      <c r="L12" s="121"/>
      <c r="M12" s="122">
        <v>1000</v>
      </c>
      <c r="N12" s="123" t="s">
        <v>209</v>
      </c>
      <c r="O12" s="490" t="s">
        <v>208</v>
      </c>
    </row>
    <row r="13" spans="1:15" s="9" customFormat="1" ht="27.95" customHeight="1" thickBot="1" x14ac:dyDescent="0.35">
      <c r="A13" s="128">
        <v>3</v>
      </c>
      <c r="B13" s="129" t="s">
        <v>1</v>
      </c>
      <c r="C13" s="130"/>
      <c r="D13" s="130"/>
      <c r="E13" s="130"/>
      <c r="F13" s="130"/>
      <c r="G13" s="130"/>
      <c r="H13" s="130"/>
      <c r="I13" s="130"/>
      <c r="J13" s="131"/>
      <c r="K13" s="113"/>
      <c r="L13" s="114"/>
      <c r="M13" s="154">
        <f>SUM(M14:M14)</f>
        <v>500</v>
      </c>
      <c r="N13" s="109"/>
      <c r="O13" s="110"/>
    </row>
    <row r="14" spans="1:15" s="4" customFormat="1" ht="27.95" customHeight="1" thickBot="1" x14ac:dyDescent="0.25">
      <c r="A14" s="78">
        <v>3.1</v>
      </c>
      <c r="B14" s="79" t="s">
        <v>14</v>
      </c>
      <c r="C14" s="90" t="s">
        <v>50</v>
      </c>
      <c r="D14" s="82"/>
      <c r="E14" s="82"/>
      <c r="F14" s="82"/>
      <c r="G14" s="82"/>
      <c r="H14" s="82" t="s">
        <v>50</v>
      </c>
      <c r="I14" s="82"/>
      <c r="J14" s="133"/>
      <c r="K14" s="94" t="s">
        <v>199</v>
      </c>
      <c r="L14" s="95" t="s">
        <v>13</v>
      </c>
      <c r="M14" s="96">
        <v>500</v>
      </c>
      <c r="N14" s="96"/>
      <c r="O14" s="97"/>
    </row>
    <row r="15" spans="1:15" s="9" customFormat="1" ht="26.25" customHeight="1" thickBot="1" x14ac:dyDescent="0.35">
      <c r="A15" s="128">
        <v>4</v>
      </c>
      <c r="B15" s="129" t="s">
        <v>11</v>
      </c>
      <c r="C15" s="130"/>
      <c r="D15" s="130"/>
      <c r="E15" s="130"/>
      <c r="F15" s="130"/>
      <c r="G15" s="130"/>
      <c r="H15" s="130"/>
      <c r="I15" s="130"/>
      <c r="J15" s="131"/>
      <c r="K15" s="431"/>
      <c r="L15" s="432"/>
      <c r="M15" s="281">
        <f>SUM(M16:M22)</f>
        <v>1500</v>
      </c>
      <c r="N15" s="280"/>
      <c r="O15" s="282"/>
    </row>
    <row r="16" spans="1:15" s="4" customFormat="1" ht="25.5" x14ac:dyDescent="0.2">
      <c r="A16" s="78">
        <v>4.0999999999999996</v>
      </c>
      <c r="B16" s="79" t="s">
        <v>15</v>
      </c>
      <c r="C16" s="90"/>
      <c r="D16" s="82" t="s">
        <v>50</v>
      </c>
      <c r="E16" s="82" t="s">
        <v>50</v>
      </c>
      <c r="F16" s="82" t="s">
        <v>50</v>
      </c>
      <c r="G16" s="82" t="s">
        <v>50</v>
      </c>
      <c r="H16" s="82" t="s">
        <v>50</v>
      </c>
      <c r="I16" s="82" t="s">
        <v>50</v>
      </c>
      <c r="J16" s="133" t="s">
        <v>50</v>
      </c>
      <c r="K16" s="94" t="s">
        <v>207</v>
      </c>
      <c r="L16" s="95" t="s">
        <v>210</v>
      </c>
      <c r="M16" s="96">
        <v>0</v>
      </c>
      <c r="N16" s="96"/>
      <c r="O16" s="97"/>
    </row>
    <row r="17" spans="1:15" s="4" customFormat="1" ht="25.5" x14ac:dyDescent="0.2">
      <c r="A17" s="35">
        <v>4.2</v>
      </c>
      <c r="B17" s="29" t="s">
        <v>17</v>
      </c>
      <c r="C17" s="20"/>
      <c r="D17" s="21" t="s">
        <v>50</v>
      </c>
      <c r="E17" s="21" t="s">
        <v>50</v>
      </c>
      <c r="F17" s="21" t="s">
        <v>50</v>
      </c>
      <c r="G17" s="21" t="s">
        <v>50</v>
      </c>
      <c r="H17" s="21" t="s">
        <v>50</v>
      </c>
      <c r="I17" s="21" t="s">
        <v>50</v>
      </c>
      <c r="J17" s="39" t="s">
        <v>50</v>
      </c>
      <c r="K17" s="98" t="s">
        <v>207</v>
      </c>
      <c r="L17" s="16" t="s">
        <v>210</v>
      </c>
      <c r="M17" s="10">
        <v>0</v>
      </c>
      <c r="N17" s="10"/>
      <c r="O17" s="99"/>
    </row>
    <row r="18" spans="1:15" s="4" customFormat="1" ht="25.5" x14ac:dyDescent="0.2">
      <c r="A18" s="35">
        <v>4.3</v>
      </c>
      <c r="B18" s="29" t="s">
        <v>54</v>
      </c>
      <c r="C18" s="20"/>
      <c r="D18" s="21" t="s">
        <v>50</v>
      </c>
      <c r="E18" s="21" t="s">
        <v>50</v>
      </c>
      <c r="F18" s="21" t="s">
        <v>50</v>
      </c>
      <c r="G18" s="21" t="s">
        <v>50</v>
      </c>
      <c r="H18" s="21" t="s">
        <v>50</v>
      </c>
      <c r="I18" s="21" t="s">
        <v>50</v>
      </c>
      <c r="J18" s="39" t="s">
        <v>50</v>
      </c>
      <c r="K18" s="98" t="s">
        <v>207</v>
      </c>
      <c r="L18" s="16" t="s">
        <v>210</v>
      </c>
      <c r="M18" s="10">
        <v>0</v>
      </c>
      <c r="N18" s="10"/>
      <c r="O18" s="99"/>
    </row>
    <row r="19" spans="1:15" s="4" customFormat="1" ht="25.5" x14ac:dyDescent="0.2">
      <c r="A19" s="35">
        <v>4.4000000000000004</v>
      </c>
      <c r="B19" s="29" t="s">
        <v>18</v>
      </c>
      <c r="C19" s="20"/>
      <c r="D19" s="21" t="s">
        <v>50</v>
      </c>
      <c r="E19" s="21" t="s">
        <v>50</v>
      </c>
      <c r="F19" s="21" t="s">
        <v>50</v>
      </c>
      <c r="G19" s="21" t="s">
        <v>50</v>
      </c>
      <c r="H19" s="21" t="s">
        <v>50</v>
      </c>
      <c r="I19" s="21" t="s">
        <v>50</v>
      </c>
      <c r="J19" s="39" t="s">
        <v>50</v>
      </c>
      <c r="K19" s="98" t="s">
        <v>207</v>
      </c>
      <c r="L19" s="16" t="s">
        <v>210</v>
      </c>
      <c r="M19" s="10">
        <v>0</v>
      </c>
      <c r="N19" s="10"/>
      <c r="O19" s="99"/>
    </row>
    <row r="20" spans="1:15" s="4" customFormat="1" ht="26.25" customHeight="1" x14ac:dyDescent="0.2">
      <c r="A20" s="35">
        <v>4.5</v>
      </c>
      <c r="B20" s="29" t="s">
        <v>53</v>
      </c>
      <c r="C20" s="20"/>
      <c r="D20" s="21" t="s">
        <v>50</v>
      </c>
      <c r="E20" s="21" t="s">
        <v>50</v>
      </c>
      <c r="F20" s="21" t="s">
        <v>50</v>
      </c>
      <c r="G20" s="21" t="s">
        <v>50</v>
      </c>
      <c r="H20" s="21" t="s">
        <v>50</v>
      </c>
      <c r="I20" s="21" t="s">
        <v>50</v>
      </c>
      <c r="J20" s="39" t="s">
        <v>50</v>
      </c>
      <c r="K20" s="98" t="s">
        <v>207</v>
      </c>
      <c r="L20" s="16" t="s">
        <v>199</v>
      </c>
      <c r="M20" s="10">
        <v>0</v>
      </c>
      <c r="N20" s="10"/>
      <c r="O20" s="99"/>
    </row>
    <row r="21" spans="1:15" s="4" customFormat="1" ht="25.5" x14ac:dyDescent="0.2">
      <c r="A21" s="35">
        <v>4.5999999999999996</v>
      </c>
      <c r="B21" s="29" t="s">
        <v>59</v>
      </c>
      <c r="C21" s="20"/>
      <c r="D21" s="21"/>
      <c r="E21" s="21"/>
      <c r="F21" s="21"/>
      <c r="G21" s="21" t="s">
        <v>50</v>
      </c>
      <c r="H21" s="21"/>
      <c r="I21" s="21"/>
      <c r="J21" s="39"/>
      <c r="K21" s="98" t="s">
        <v>93</v>
      </c>
      <c r="L21" s="16"/>
      <c r="M21" s="46">
        <v>500</v>
      </c>
      <c r="N21" s="10" t="s">
        <v>109</v>
      </c>
      <c r="O21" s="99"/>
    </row>
    <row r="22" spans="1:15" s="4" customFormat="1" ht="26.25" thickBot="1" x14ac:dyDescent="0.25">
      <c r="A22" s="65">
        <v>4.7</v>
      </c>
      <c r="B22" s="83" t="s">
        <v>137</v>
      </c>
      <c r="C22" s="27"/>
      <c r="D22" s="28"/>
      <c r="E22" s="28"/>
      <c r="F22" s="28"/>
      <c r="G22" s="28" t="s">
        <v>50</v>
      </c>
      <c r="H22" s="28" t="s">
        <v>50</v>
      </c>
      <c r="I22" s="28"/>
      <c r="J22" s="42"/>
      <c r="K22" s="100" t="s">
        <v>93</v>
      </c>
      <c r="L22" s="101" t="s">
        <v>207</v>
      </c>
      <c r="M22" s="119">
        <v>1000</v>
      </c>
      <c r="N22" s="102" t="s">
        <v>109</v>
      </c>
      <c r="O22" s="103"/>
    </row>
    <row r="23" spans="1:15" s="9" customFormat="1" ht="27.75" customHeight="1" thickBot="1" x14ac:dyDescent="0.35">
      <c r="A23" s="128">
        <v>5</v>
      </c>
      <c r="B23" s="129" t="s">
        <v>19</v>
      </c>
      <c r="C23" s="130"/>
      <c r="D23" s="130"/>
      <c r="E23" s="130"/>
      <c r="F23" s="130"/>
      <c r="G23" s="130"/>
      <c r="H23" s="130"/>
      <c r="I23" s="130"/>
      <c r="J23" s="131"/>
      <c r="K23" s="433"/>
      <c r="L23" s="434"/>
      <c r="M23" s="435">
        <f>SUM(M24:M24)</f>
        <v>3000</v>
      </c>
      <c r="N23" s="436"/>
      <c r="O23" s="437"/>
    </row>
    <row r="24" spans="1:15" s="14" customFormat="1" ht="24.95" customHeight="1" thickBot="1" x14ac:dyDescent="0.25">
      <c r="A24" s="134">
        <v>5.0999999999999996</v>
      </c>
      <c r="B24" s="79" t="s">
        <v>20</v>
      </c>
      <c r="C24" s="135"/>
      <c r="D24" s="136" t="s">
        <v>50</v>
      </c>
      <c r="E24" s="136"/>
      <c r="F24" s="136"/>
      <c r="G24" s="136" t="s">
        <v>50</v>
      </c>
      <c r="H24" s="136"/>
      <c r="I24" s="136"/>
      <c r="J24" s="137"/>
      <c r="K24" s="94" t="s">
        <v>13</v>
      </c>
      <c r="L24" s="95" t="s">
        <v>201</v>
      </c>
      <c r="M24" s="139">
        <v>3000</v>
      </c>
      <c r="N24" s="140" t="s">
        <v>224</v>
      </c>
      <c r="O24" s="141"/>
    </row>
    <row r="25" spans="1:15" s="9" customFormat="1" ht="27.95" customHeight="1" thickBot="1" x14ac:dyDescent="0.35">
      <c r="A25" s="128">
        <v>6</v>
      </c>
      <c r="B25" s="129" t="s">
        <v>4</v>
      </c>
      <c r="C25" s="130"/>
      <c r="D25" s="130"/>
      <c r="E25" s="130"/>
      <c r="F25" s="130"/>
      <c r="G25" s="130"/>
      <c r="H25" s="130"/>
      <c r="I25" s="130"/>
      <c r="J25" s="131"/>
      <c r="K25" s="113"/>
      <c r="L25" s="114"/>
      <c r="M25" s="154">
        <f>SUM(M26:M30)</f>
        <v>46500</v>
      </c>
      <c r="N25" s="109"/>
      <c r="O25" s="110"/>
    </row>
    <row r="26" spans="1:15" s="14" customFormat="1" ht="27.95" customHeight="1" x14ac:dyDescent="0.2">
      <c r="A26" s="193">
        <v>6.1</v>
      </c>
      <c r="B26" s="31" t="s">
        <v>95</v>
      </c>
      <c r="C26" s="194" t="s">
        <v>50</v>
      </c>
      <c r="D26" s="195"/>
      <c r="E26" s="195"/>
      <c r="F26" s="195" t="s">
        <v>50</v>
      </c>
      <c r="G26" s="195"/>
      <c r="H26" s="195"/>
      <c r="I26" s="195"/>
      <c r="J26" s="196"/>
      <c r="K26" s="94" t="s">
        <v>203</v>
      </c>
      <c r="L26" s="95"/>
      <c r="M26" s="140">
        <v>0</v>
      </c>
      <c r="N26" s="140"/>
      <c r="O26" s="141"/>
    </row>
    <row r="27" spans="1:15" s="14" customFormat="1" ht="27.95" customHeight="1" x14ac:dyDescent="0.2">
      <c r="A27" s="36">
        <v>6.2</v>
      </c>
      <c r="B27" s="60" t="s">
        <v>25</v>
      </c>
      <c r="C27" s="22" t="s">
        <v>50</v>
      </c>
      <c r="D27" s="17" t="s">
        <v>50</v>
      </c>
      <c r="E27" s="17"/>
      <c r="F27" s="17" t="s">
        <v>50</v>
      </c>
      <c r="G27" s="17" t="s">
        <v>50</v>
      </c>
      <c r="H27" s="17"/>
      <c r="I27" s="17"/>
      <c r="J27" s="40"/>
      <c r="K27" s="98" t="s">
        <v>13</v>
      </c>
      <c r="L27" s="16" t="s">
        <v>207</v>
      </c>
      <c r="M27" s="48"/>
      <c r="N27" s="13"/>
      <c r="O27" s="142"/>
    </row>
    <row r="28" spans="1:15" s="14" customFormat="1" ht="27.95" customHeight="1" x14ac:dyDescent="0.2">
      <c r="A28" s="36" t="s">
        <v>24</v>
      </c>
      <c r="B28" s="64" t="s">
        <v>21</v>
      </c>
      <c r="C28" s="22" t="s">
        <v>50</v>
      </c>
      <c r="D28" s="17"/>
      <c r="E28" s="17"/>
      <c r="F28" s="17"/>
      <c r="G28" s="17"/>
      <c r="H28" s="17"/>
      <c r="I28" s="17"/>
      <c r="J28" s="40"/>
      <c r="K28" s="98" t="s">
        <v>26</v>
      </c>
      <c r="L28" s="16"/>
      <c r="M28" s="61">
        <v>24000</v>
      </c>
      <c r="N28" s="439" t="s">
        <v>211</v>
      </c>
      <c r="O28" s="206" t="s">
        <v>212</v>
      </c>
    </row>
    <row r="29" spans="1:15" s="14" customFormat="1" ht="27.95" customHeight="1" x14ac:dyDescent="0.2">
      <c r="A29" s="36" t="s">
        <v>96</v>
      </c>
      <c r="B29" s="64" t="s">
        <v>213</v>
      </c>
      <c r="C29" s="22" t="s">
        <v>50</v>
      </c>
      <c r="D29" s="21" t="s">
        <v>50</v>
      </c>
      <c r="E29" s="21"/>
      <c r="F29" s="21"/>
      <c r="G29" s="21" t="s">
        <v>50</v>
      </c>
      <c r="H29" s="21"/>
      <c r="I29" s="21"/>
      <c r="J29" s="39"/>
      <c r="K29" s="98" t="s">
        <v>13</v>
      </c>
      <c r="L29" s="16"/>
      <c r="M29" s="61">
        <v>20000</v>
      </c>
      <c r="N29" s="13" t="s">
        <v>214</v>
      </c>
      <c r="O29" s="438" t="s">
        <v>215</v>
      </c>
    </row>
    <row r="30" spans="1:15" s="14" customFormat="1" ht="27.95" customHeight="1" thickBot="1" x14ac:dyDescent="0.25">
      <c r="A30" s="198">
        <v>6.3</v>
      </c>
      <c r="B30" s="32" t="s">
        <v>23</v>
      </c>
      <c r="C30" s="199" t="s">
        <v>50</v>
      </c>
      <c r="D30" s="200"/>
      <c r="E30" s="200" t="s">
        <v>50</v>
      </c>
      <c r="F30" s="200"/>
      <c r="G30" s="200" t="s">
        <v>50</v>
      </c>
      <c r="H30" s="200"/>
      <c r="I30" s="200" t="s">
        <v>50</v>
      </c>
      <c r="J30" s="201"/>
      <c r="K30" s="100" t="s">
        <v>203</v>
      </c>
      <c r="L30" s="101" t="s">
        <v>93</v>
      </c>
      <c r="M30" s="143">
        <v>2500</v>
      </c>
      <c r="N30" s="144"/>
      <c r="O30" s="145"/>
    </row>
    <row r="31" spans="1:15" s="9" customFormat="1" ht="27.95" customHeight="1" thickBot="1" x14ac:dyDescent="0.35">
      <c r="A31" s="128">
        <v>7</v>
      </c>
      <c r="B31" s="129" t="s">
        <v>5</v>
      </c>
      <c r="C31" s="130"/>
      <c r="D31" s="130"/>
      <c r="E31" s="130"/>
      <c r="F31" s="130"/>
      <c r="G31" s="130"/>
      <c r="H31" s="130"/>
      <c r="I31" s="130"/>
      <c r="J31" s="131"/>
      <c r="K31" s="113"/>
      <c r="L31" s="114"/>
      <c r="M31" s="154">
        <f>SUM(M32:M35)</f>
        <v>27000</v>
      </c>
      <c r="N31" s="109"/>
      <c r="O31" s="110"/>
    </row>
    <row r="32" spans="1:15" s="14" customFormat="1" ht="24.95" customHeight="1" x14ac:dyDescent="0.2">
      <c r="A32" s="193">
        <v>7.1</v>
      </c>
      <c r="B32" s="31" t="s">
        <v>30</v>
      </c>
      <c r="C32" s="194" t="s">
        <v>50</v>
      </c>
      <c r="D32" s="195" t="s">
        <v>50</v>
      </c>
      <c r="E32" s="195" t="s">
        <v>50</v>
      </c>
      <c r="F32" s="195"/>
      <c r="G32" s="195"/>
      <c r="H32" s="195"/>
      <c r="I32" s="195"/>
      <c r="J32" s="196"/>
      <c r="K32" s="94" t="s">
        <v>203</v>
      </c>
      <c r="L32" s="95"/>
      <c r="M32" s="204"/>
      <c r="N32" s="140"/>
      <c r="O32" s="141"/>
    </row>
    <row r="33" spans="1:15" s="14" customFormat="1" ht="24.95" customHeight="1" x14ac:dyDescent="0.2">
      <c r="A33" s="36" t="s">
        <v>29</v>
      </c>
      <c r="B33" s="29" t="s">
        <v>101</v>
      </c>
      <c r="C33" s="22" t="s">
        <v>50</v>
      </c>
      <c r="D33" s="17"/>
      <c r="E33" s="17"/>
      <c r="F33" s="17"/>
      <c r="G33" s="17"/>
      <c r="H33" s="17"/>
      <c r="I33" s="17"/>
      <c r="J33" s="40"/>
      <c r="K33" s="98" t="s">
        <v>31</v>
      </c>
      <c r="L33" s="16"/>
      <c r="M33" s="61">
        <v>5000</v>
      </c>
      <c r="N33" s="13" t="s">
        <v>109</v>
      </c>
      <c r="O33" s="205" t="s">
        <v>102</v>
      </c>
    </row>
    <row r="34" spans="1:15" s="14" customFormat="1" ht="24.95" customHeight="1" x14ac:dyDescent="0.2">
      <c r="A34" s="36" t="s">
        <v>33</v>
      </c>
      <c r="B34" s="29" t="s">
        <v>32</v>
      </c>
      <c r="C34" s="22" t="s">
        <v>50</v>
      </c>
      <c r="D34" s="17"/>
      <c r="E34" s="17"/>
      <c r="F34" s="17"/>
      <c r="G34" s="17"/>
      <c r="H34" s="17"/>
      <c r="I34" s="17"/>
      <c r="J34" s="40"/>
      <c r="K34" s="98" t="s">
        <v>34</v>
      </c>
      <c r="L34" s="16" t="s">
        <v>216</v>
      </c>
      <c r="M34" s="61">
        <v>2000</v>
      </c>
      <c r="N34" s="13" t="s">
        <v>109</v>
      </c>
      <c r="O34" s="142"/>
    </row>
    <row r="35" spans="1:15" s="14" customFormat="1" ht="24.95" customHeight="1" thickBot="1" x14ac:dyDescent="0.25">
      <c r="A35" s="36" t="s">
        <v>127</v>
      </c>
      <c r="B35" s="29" t="s">
        <v>129</v>
      </c>
      <c r="C35" s="22"/>
      <c r="D35" s="17" t="s">
        <v>50</v>
      </c>
      <c r="E35" s="17" t="s">
        <v>50</v>
      </c>
      <c r="F35" s="17"/>
      <c r="G35" s="17"/>
      <c r="H35" s="17"/>
      <c r="I35" s="17"/>
      <c r="J35" s="40"/>
      <c r="K35" s="98" t="s">
        <v>13</v>
      </c>
      <c r="L35" s="16" t="s">
        <v>93</v>
      </c>
      <c r="M35" s="61">
        <v>20000</v>
      </c>
      <c r="N35" s="13" t="s">
        <v>225</v>
      </c>
      <c r="O35" s="142"/>
    </row>
    <row r="36" spans="1:15" s="9" customFormat="1" ht="25.5" customHeight="1" thickBot="1" x14ac:dyDescent="0.35">
      <c r="A36" s="128">
        <v>8</v>
      </c>
      <c r="B36" s="129" t="s">
        <v>2</v>
      </c>
      <c r="C36" s="130"/>
      <c r="D36" s="130"/>
      <c r="E36" s="130"/>
      <c r="F36" s="130"/>
      <c r="G36" s="130"/>
      <c r="H36" s="130"/>
      <c r="I36" s="130"/>
      <c r="J36" s="131"/>
      <c r="K36" s="113"/>
      <c r="L36" s="114"/>
      <c r="M36" s="154">
        <f>SUM(M37:M39)</f>
        <v>3000</v>
      </c>
      <c r="N36" s="109"/>
      <c r="O36" s="110"/>
    </row>
    <row r="37" spans="1:15" s="14" customFormat="1" ht="24.95" customHeight="1" x14ac:dyDescent="0.2">
      <c r="A37" s="193">
        <v>8.1</v>
      </c>
      <c r="B37" s="31" t="s">
        <v>60</v>
      </c>
      <c r="C37" s="194"/>
      <c r="D37" s="195"/>
      <c r="E37" s="195"/>
      <c r="F37" s="195"/>
      <c r="G37" s="195"/>
      <c r="H37" s="195"/>
      <c r="I37" s="195"/>
      <c r="J37" s="196"/>
      <c r="K37" s="94" t="s">
        <v>13</v>
      </c>
      <c r="L37" s="95" t="s">
        <v>93</v>
      </c>
      <c r="M37" s="140">
        <v>500</v>
      </c>
      <c r="N37" s="140" t="s">
        <v>107</v>
      </c>
      <c r="O37" s="141"/>
    </row>
    <row r="38" spans="1:15" s="14" customFormat="1" ht="24.95" customHeight="1" x14ac:dyDescent="0.2">
      <c r="A38" s="36" t="s">
        <v>61</v>
      </c>
      <c r="B38" s="29" t="s">
        <v>217</v>
      </c>
      <c r="C38" s="22" t="s">
        <v>50</v>
      </c>
      <c r="D38" s="17"/>
      <c r="E38" s="17"/>
      <c r="F38" s="17"/>
      <c r="G38" s="17"/>
      <c r="H38" s="17"/>
      <c r="I38" s="17"/>
      <c r="J38" s="40"/>
      <c r="K38" s="98" t="s">
        <v>13</v>
      </c>
      <c r="L38" s="16" t="s">
        <v>207</v>
      </c>
      <c r="M38" s="13">
        <v>500</v>
      </c>
      <c r="N38" s="13" t="s">
        <v>107</v>
      </c>
      <c r="O38" s="142"/>
    </row>
    <row r="39" spans="1:15" s="14" customFormat="1" ht="24.95" customHeight="1" thickBot="1" x14ac:dyDescent="0.25">
      <c r="A39" s="36" t="s">
        <v>65</v>
      </c>
      <c r="B39" s="29" t="s">
        <v>66</v>
      </c>
      <c r="C39" s="22" t="s">
        <v>67</v>
      </c>
      <c r="D39" s="17"/>
      <c r="E39" s="17"/>
      <c r="F39" s="17"/>
      <c r="G39" s="17"/>
      <c r="H39" s="17"/>
      <c r="I39" s="17"/>
      <c r="J39" s="40"/>
      <c r="K39" s="98" t="s">
        <v>93</v>
      </c>
      <c r="L39" s="16" t="s">
        <v>13</v>
      </c>
      <c r="M39" s="48">
        <v>2000</v>
      </c>
      <c r="N39" s="13" t="s">
        <v>107</v>
      </c>
      <c r="O39" s="142"/>
    </row>
    <row r="40" spans="1:15" s="9" customFormat="1" ht="24" customHeight="1" thickBot="1" x14ac:dyDescent="0.35">
      <c r="A40" s="128">
        <v>9</v>
      </c>
      <c r="B40" s="129" t="s">
        <v>6</v>
      </c>
      <c r="C40" s="130"/>
      <c r="D40" s="130"/>
      <c r="E40" s="130"/>
      <c r="F40" s="130"/>
      <c r="G40" s="130"/>
      <c r="H40" s="130"/>
      <c r="I40" s="130"/>
      <c r="J40" s="131"/>
      <c r="K40" s="113"/>
      <c r="L40" s="114"/>
      <c r="M40" s="154">
        <f>SUM(M41:M45)</f>
        <v>10000</v>
      </c>
      <c r="N40" s="109"/>
      <c r="O40" s="110"/>
    </row>
    <row r="41" spans="1:15" s="4" customFormat="1" ht="24.95" customHeight="1" x14ac:dyDescent="0.2">
      <c r="A41" s="34">
        <v>9.1</v>
      </c>
      <c r="B41" s="31" t="s">
        <v>70</v>
      </c>
      <c r="C41" s="127"/>
      <c r="D41" s="19" t="s">
        <v>50</v>
      </c>
      <c r="E41" s="19"/>
      <c r="F41" s="19"/>
      <c r="G41" s="19"/>
      <c r="H41" s="19"/>
      <c r="I41" s="19"/>
      <c r="J41" s="202"/>
      <c r="K41" s="94" t="s">
        <v>218</v>
      </c>
      <c r="L41" s="95" t="s">
        <v>204</v>
      </c>
      <c r="M41" s="190">
        <v>10000</v>
      </c>
      <c r="N41" s="96" t="s">
        <v>225</v>
      </c>
      <c r="O41" s="97"/>
    </row>
    <row r="42" spans="1:15" s="4" customFormat="1" ht="24.95" customHeight="1" x14ac:dyDescent="0.2">
      <c r="A42" s="35" t="s">
        <v>85</v>
      </c>
      <c r="B42" s="29" t="s">
        <v>87</v>
      </c>
      <c r="C42" s="20" t="s">
        <v>50</v>
      </c>
      <c r="D42" s="21" t="s">
        <v>50</v>
      </c>
      <c r="E42" s="21"/>
      <c r="F42" s="21"/>
      <c r="G42" s="21"/>
      <c r="H42" s="21"/>
      <c r="I42" s="21"/>
      <c r="J42" s="39"/>
      <c r="K42" s="98" t="s">
        <v>219</v>
      </c>
      <c r="L42" s="16" t="s">
        <v>97</v>
      </c>
      <c r="M42" s="46"/>
      <c r="N42" s="10"/>
      <c r="O42" s="99"/>
    </row>
    <row r="43" spans="1:15" s="4" customFormat="1" ht="24.95" customHeight="1" x14ac:dyDescent="0.2">
      <c r="A43" s="35" t="s">
        <v>86</v>
      </c>
      <c r="B43" s="29" t="s">
        <v>88</v>
      </c>
      <c r="C43" s="20" t="s">
        <v>50</v>
      </c>
      <c r="D43" s="21" t="s">
        <v>50</v>
      </c>
      <c r="E43" s="21"/>
      <c r="F43" s="21"/>
      <c r="G43" s="21"/>
      <c r="H43" s="21"/>
      <c r="I43" s="21"/>
      <c r="J43" s="39"/>
      <c r="K43" s="98" t="s">
        <v>219</v>
      </c>
      <c r="L43" s="16" t="s">
        <v>97</v>
      </c>
      <c r="M43" s="46"/>
      <c r="N43" s="10"/>
      <c r="O43" s="99"/>
    </row>
    <row r="44" spans="1:15" s="4" customFormat="1" ht="24.95" customHeight="1" x14ac:dyDescent="0.2">
      <c r="A44" s="35" t="s">
        <v>89</v>
      </c>
      <c r="B44" s="29" t="s">
        <v>90</v>
      </c>
      <c r="C44" s="20"/>
      <c r="D44" s="21" t="s">
        <v>50</v>
      </c>
      <c r="E44" s="21"/>
      <c r="F44" s="21"/>
      <c r="G44" s="21"/>
      <c r="H44" s="21"/>
      <c r="I44" s="21"/>
      <c r="J44" s="39"/>
      <c r="K44" s="98" t="s">
        <v>219</v>
      </c>
      <c r="L44" s="16" t="s">
        <v>97</v>
      </c>
      <c r="M44" s="46"/>
      <c r="N44" s="10"/>
      <c r="O44" s="99"/>
    </row>
    <row r="45" spans="1:15" s="4" customFormat="1" ht="24.95" customHeight="1" thickBot="1" x14ac:dyDescent="0.25">
      <c r="A45" s="35" t="s">
        <v>91</v>
      </c>
      <c r="B45" s="29" t="s">
        <v>92</v>
      </c>
      <c r="C45" s="20" t="s">
        <v>50</v>
      </c>
      <c r="D45" s="21" t="s">
        <v>50</v>
      </c>
      <c r="E45" s="21"/>
      <c r="F45" s="21"/>
      <c r="G45" s="21" t="s">
        <v>50</v>
      </c>
      <c r="H45" s="21"/>
      <c r="I45" s="21"/>
      <c r="J45" s="39"/>
      <c r="K45" s="98" t="s">
        <v>93</v>
      </c>
      <c r="L45" s="16"/>
      <c r="M45" s="46"/>
      <c r="N45" s="10"/>
      <c r="O45" s="99"/>
    </row>
    <row r="46" spans="1:15" s="9" customFormat="1" ht="27.95" customHeight="1" thickBot="1" x14ac:dyDescent="0.35">
      <c r="A46" s="128">
        <v>10</v>
      </c>
      <c r="B46" s="129" t="s">
        <v>3</v>
      </c>
      <c r="C46" s="130"/>
      <c r="D46" s="130"/>
      <c r="E46" s="130"/>
      <c r="F46" s="130"/>
      <c r="G46" s="130"/>
      <c r="H46" s="130"/>
      <c r="I46" s="130"/>
      <c r="J46" s="131"/>
      <c r="K46" s="113"/>
      <c r="L46" s="114"/>
      <c r="M46" s="154">
        <f>SUM(M47:M48)</f>
        <v>47000</v>
      </c>
      <c r="N46" s="109"/>
      <c r="O46" s="110"/>
    </row>
    <row r="47" spans="1:15" s="4" customFormat="1" ht="27.95" customHeight="1" x14ac:dyDescent="0.2">
      <c r="A47" s="67">
        <v>10.1</v>
      </c>
      <c r="B47" s="68" t="s">
        <v>206</v>
      </c>
      <c r="C47" s="155" t="s">
        <v>50</v>
      </c>
      <c r="D47" s="69" t="s">
        <v>50</v>
      </c>
      <c r="E47" s="69"/>
      <c r="F47" s="69"/>
      <c r="G47" s="69"/>
      <c r="H47" s="69"/>
      <c r="I47" s="69"/>
      <c r="J47" s="156"/>
      <c r="K47" s="94" t="s">
        <v>37</v>
      </c>
      <c r="L47" s="95" t="s">
        <v>199</v>
      </c>
      <c r="M47" s="365">
        <v>2000</v>
      </c>
      <c r="N47" s="96" t="s">
        <v>225</v>
      </c>
      <c r="O47" s="97"/>
    </row>
    <row r="48" spans="1:15" s="4" customFormat="1" ht="27.95" customHeight="1" thickBot="1" x14ac:dyDescent="0.25">
      <c r="A48" s="43">
        <v>10.199999999999999</v>
      </c>
      <c r="B48" s="32" t="s">
        <v>175</v>
      </c>
      <c r="C48" s="24"/>
      <c r="D48" s="25" t="s">
        <v>50</v>
      </c>
      <c r="E48" s="25" t="s">
        <v>50</v>
      </c>
      <c r="F48" s="25" t="s">
        <v>50</v>
      </c>
      <c r="G48" s="25" t="s">
        <v>50</v>
      </c>
      <c r="H48" s="25"/>
      <c r="I48" s="25"/>
      <c r="J48" s="41"/>
      <c r="K48" s="100" t="s">
        <v>199</v>
      </c>
      <c r="L48" s="101" t="s">
        <v>97</v>
      </c>
      <c r="M48" s="119">
        <v>45000</v>
      </c>
      <c r="N48" s="102" t="s">
        <v>107</v>
      </c>
      <c r="O48" s="103"/>
    </row>
    <row r="49" spans="1:15" s="9" customFormat="1" ht="27.95" customHeight="1" thickBot="1" x14ac:dyDescent="0.35">
      <c r="A49" s="128">
        <v>11</v>
      </c>
      <c r="B49" s="129" t="s">
        <v>84</v>
      </c>
      <c r="C49" s="130"/>
      <c r="D49" s="130"/>
      <c r="E49" s="130"/>
      <c r="F49" s="130"/>
      <c r="G49" s="130"/>
      <c r="H49" s="130"/>
      <c r="I49" s="130"/>
      <c r="J49" s="131"/>
      <c r="K49" s="113"/>
      <c r="L49" s="114"/>
      <c r="M49" s="154">
        <f>SUM(M50:M51)</f>
        <v>30000</v>
      </c>
      <c r="N49" s="109"/>
      <c r="O49" s="110"/>
    </row>
    <row r="50" spans="1:15" s="4" customFormat="1" ht="27.95" customHeight="1" x14ac:dyDescent="0.2">
      <c r="A50" s="185">
        <v>11.1</v>
      </c>
      <c r="B50" s="186" t="s">
        <v>68</v>
      </c>
      <c r="C50" s="187" t="s">
        <v>50</v>
      </c>
      <c r="D50" s="188" t="s">
        <v>50</v>
      </c>
      <c r="E50" s="188"/>
      <c r="F50" s="188"/>
      <c r="G50" s="188"/>
      <c r="H50" s="188"/>
      <c r="I50" s="188"/>
      <c r="J50" s="189"/>
      <c r="K50" s="94" t="s">
        <v>37</v>
      </c>
      <c r="L50" s="95" t="s">
        <v>227</v>
      </c>
      <c r="M50" s="190">
        <v>10000</v>
      </c>
      <c r="N50" s="96" t="s">
        <v>225</v>
      </c>
      <c r="O50" s="191" t="s">
        <v>38</v>
      </c>
    </row>
    <row r="51" spans="1:15" s="4" customFormat="1" ht="27.95" customHeight="1" thickBot="1" x14ac:dyDescent="0.25">
      <c r="A51" s="43">
        <v>11.2</v>
      </c>
      <c r="B51" s="32" t="s">
        <v>69</v>
      </c>
      <c r="C51" s="24"/>
      <c r="D51" s="25"/>
      <c r="E51" s="25" t="s">
        <v>50</v>
      </c>
      <c r="F51" s="25" t="s">
        <v>50</v>
      </c>
      <c r="G51" s="25" t="s">
        <v>50</v>
      </c>
      <c r="H51" s="25" t="s">
        <v>50</v>
      </c>
      <c r="I51" s="25"/>
      <c r="J51" s="41"/>
      <c r="K51" s="98" t="s">
        <v>93</v>
      </c>
      <c r="L51" s="16" t="s">
        <v>228</v>
      </c>
      <c r="M51" s="184">
        <v>20000</v>
      </c>
      <c r="N51" s="10" t="s">
        <v>103</v>
      </c>
      <c r="O51" s="99"/>
    </row>
    <row r="52" spans="1:15" s="9" customFormat="1" ht="27.95" customHeight="1" thickBot="1" x14ac:dyDescent="0.35">
      <c r="A52" s="128">
        <v>12</v>
      </c>
      <c r="B52" s="129" t="s">
        <v>221</v>
      </c>
      <c r="C52" s="130"/>
      <c r="D52" s="130"/>
      <c r="E52" s="130"/>
      <c r="F52" s="130"/>
      <c r="G52" s="130"/>
      <c r="H52" s="130"/>
      <c r="I52" s="130"/>
      <c r="J52" s="130"/>
      <c r="K52" s="113"/>
      <c r="L52" s="114"/>
      <c r="M52" s="154">
        <f>SUM(M54+M56)</f>
        <v>124500</v>
      </c>
      <c r="N52" s="109"/>
      <c r="O52" s="110"/>
    </row>
    <row r="53" spans="1:15" s="4" customFormat="1" ht="27.95" customHeight="1" x14ac:dyDescent="0.2">
      <c r="A53" s="34">
        <v>12.1</v>
      </c>
      <c r="B53" s="146" t="s">
        <v>220</v>
      </c>
      <c r="C53" s="127"/>
      <c r="D53" s="127"/>
      <c r="E53" s="127"/>
      <c r="F53" s="127"/>
      <c r="G53" s="127"/>
      <c r="H53" s="127"/>
      <c r="I53" s="127"/>
      <c r="J53" s="249"/>
      <c r="K53" s="164"/>
      <c r="L53" s="165"/>
      <c r="M53" s="457"/>
      <c r="N53" s="96"/>
      <c r="O53" s="97"/>
    </row>
    <row r="54" spans="1:15" s="4" customFormat="1" ht="27.95" customHeight="1" x14ac:dyDescent="0.2">
      <c r="A54" s="35" t="s">
        <v>73</v>
      </c>
      <c r="B54" s="55" t="s">
        <v>75</v>
      </c>
      <c r="C54" s="20" t="s">
        <v>50</v>
      </c>
      <c r="D54" s="20" t="s">
        <v>50</v>
      </c>
      <c r="E54" s="20"/>
      <c r="F54" s="20"/>
      <c r="G54" s="20"/>
      <c r="H54" s="20"/>
      <c r="I54" s="20"/>
      <c r="J54" s="38"/>
      <c r="K54" s="166" t="s">
        <v>34</v>
      </c>
      <c r="L54" s="12" t="s">
        <v>223</v>
      </c>
      <c r="M54" s="248">
        <v>77000</v>
      </c>
      <c r="N54" s="10" t="s">
        <v>103</v>
      </c>
      <c r="O54" s="247" t="s">
        <v>132</v>
      </c>
    </row>
    <row r="55" spans="1:15" s="4" customFormat="1" ht="27.95" customHeight="1" x14ac:dyDescent="0.2">
      <c r="A55" s="35" t="s">
        <v>74</v>
      </c>
      <c r="B55" s="55" t="s">
        <v>222</v>
      </c>
      <c r="C55" s="20"/>
      <c r="D55" s="20" t="s">
        <v>50</v>
      </c>
      <c r="E55" s="20" t="s">
        <v>50</v>
      </c>
      <c r="F55" s="20"/>
      <c r="G55" s="20"/>
      <c r="H55" s="20"/>
      <c r="I55" s="20"/>
      <c r="J55" s="38"/>
      <c r="K55" s="166" t="s">
        <v>13</v>
      </c>
      <c r="L55" s="12" t="s">
        <v>223</v>
      </c>
      <c r="M55" s="10">
        <v>0</v>
      </c>
      <c r="N55" s="10"/>
      <c r="O55" s="99"/>
    </row>
    <row r="56" spans="1:15" s="4" customFormat="1" ht="27.95" customHeight="1" x14ac:dyDescent="0.2">
      <c r="A56" s="35">
        <v>12.2</v>
      </c>
      <c r="B56" s="55" t="s">
        <v>76</v>
      </c>
      <c r="C56" s="20"/>
      <c r="D56" s="20"/>
      <c r="E56" s="20"/>
      <c r="F56" s="20"/>
      <c r="G56" s="20"/>
      <c r="H56" s="20"/>
      <c r="I56" s="20"/>
      <c r="J56" s="38"/>
      <c r="K56" s="166" t="s">
        <v>13</v>
      </c>
      <c r="L56" s="12" t="s">
        <v>93</v>
      </c>
      <c r="M56" s="440">
        <f>SUM(M57:M59)</f>
        <v>47500</v>
      </c>
      <c r="N56" s="10"/>
      <c r="O56" s="99"/>
    </row>
    <row r="57" spans="1:15" s="4" customFormat="1" ht="27.95" customHeight="1" x14ac:dyDescent="0.2">
      <c r="A57" s="35" t="s">
        <v>77</v>
      </c>
      <c r="B57" s="55" t="s">
        <v>79</v>
      </c>
      <c r="C57" s="20" t="s">
        <v>50</v>
      </c>
      <c r="D57" s="20"/>
      <c r="E57" s="20" t="s">
        <v>50</v>
      </c>
      <c r="F57" s="20"/>
      <c r="G57" s="20" t="s">
        <v>50</v>
      </c>
      <c r="H57" s="20"/>
      <c r="I57" s="20" t="s">
        <v>50</v>
      </c>
      <c r="J57" s="38"/>
      <c r="K57" s="166" t="s">
        <v>93</v>
      </c>
      <c r="L57" s="12" t="s">
        <v>13</v>
      </c>
      <c r="M57" s="62">
        <v>7500</v>
      </c>
      <c r="N57" s="10" t="s">
        <v>226</v>
      </c>
      <c r="O57" s="99"/>
    </row>
    <row r="58" spans="1:15" s="4" customFormat="1" ht="27.95" customHeight="1" x14ac:dyDescent="0.2">
      <c r="A58" s="35" t="s">
        <v>78</v>
      </c>
      <c r="B58" s="55" t="s">
        <v>194</v>
      </c>
      <c r="C58" s="20"/>
      <c r="D58" s="20" t="s">
        <v>50</v>
      </c>
      <c r="E58" s="20"/>
      <c r="F58" s="20"/>
      <c r="G58" s="20"/>
      <c r="H58" s="20"/>
      <c r="I58" s="20"/>
      <c r="J58" s="38"/>
      <c r="K58" s="166" t="s">
        <v>93</v>
      </c>
      <c r="L58" s="12" t="s">
        <v>99</v>
      </c>
      <c r="M58" s="62">
        <v>20000</v>
      </c>
      <c r="N58" s="10" t="s">
        <v>225</v>
      </c>
      <c r="O58" s="99"/>
    </row>
    <row r="59" spans="1:15" s="4" customFormat="1" ht="27.95" customHeight="1" thickBot="1" x14ac:dyDescent="0.25">
      <c r="A59" s="35">
        <v>12.3</v>
      </c>
      <c r="B59" s="55" t="s">
        <v>105</v>
      </c>
      <c r="C59" s="20"/>
      <c r="D59" s="20"/>
      <c r="E59" s="20" t="s">
        <v>50</v>
      </c>
      <c r="F59" s="20"/>
      <c r="G59" s="20"/>
      <c r="H59" s="20" t="s">
        <v>50</v>
      </c>
      <c r="I59" s="20"/>
      <c r="J59" s="38"/>
      <c r="K59" s="167" t="s">
        <v>93</v>
      </c>
      <c r="L59" s="18" t="s">
        <v>99</v>
      </c>
      <c r="M59" s="323">
        <v>20000</v>
      </c>
      <c r="N59" s="102" t="s">
        <v>237</v>
      </c>
      <c r="O59" s="103"/>
    </row>
    <row r="60" spans="1:15" s="9" customFormat="1" ht="27.95" customHeight="1" thickBot="1" x14ac:dyDescent="0.35">
      <c r="A60" s="128">
        <v>13</v>
      </c>
      <c r="B60" s="129" t="s">
        <v>81</v>
      </c>
      <c r="C60" s="130"/>
      <c r="D60" s="130"/>
      <c r="E60" s="130"/>
      <c r="F60" s="130"/>
      <c r="G60" s="130"/>
      <c r="H60" s="130"/>
      <c r="I60" s="130"/>
      <c r="J60" s="130"/>
      <c r="K60" s="279"/>
      <c r="L60" s="280"/>
      <c r="M60" s="281">
        <f>SUM(M61:M63)</f>
        <v>10000</v>
      </c>
      <c r="N60" s="280"/>
      <c r="O60" s="282"/>
    </row>
    <row r="61" spans="1:15" s="56" customFormat="1" ht="27.95" customHeight="1" x14ac:dyDescent="0.3">
      <c r="A61" s="159">
        <v>13.1</v>
      </c>
      <c r="B61" s="160" t="s">
        <v>80</v>
      </c>
      <c r="C61" s="90" t="s">
        <v>50</v>
      </c>
      <c r="D61" s="90"/>
      <c r="E61" s="90" t="s">
        <v>50</v>
      </c>
      <c r="F61" s="90"/>
      <c r="G61" s="90" t="s">
        <v>50</v>
      </c>
      <c r="H61" s="90"/>
      <c r="I61" s="90" t="s">
        <v>50</v>
      </c>
      <c r="J61" s="90"/>
      <c r="K61" s="164" t="s">
        <v>13</v>
      </c>
      <c r="L61" s="165" t="s">
        <v>93</v>
      </c>
      <c r="M61" s="168">
        <v>6000</v>
      </c>
      <c r="N61" s="179" t="s">
        <v>108</v>
      </c>
      <c r="O61" s="180"/>
    </row>
    <row r="62" spans="1:15" s="56" customFormat="1" ht="27.95" customHeight="1" x14ac:dyDescent="0.3">
      <c r="A62" s="63">
        <v>13.2</v>
      </c>
      <c r="B62" s="55" t="s">
        <v>82</v>
      </c>
      <c r="C62" s="20" t="s">
        <v>50</v>
      </c>
      <c r="D62" s="20"/>
      <c r="E62" s="20" t="s">
        <v>50</v>
      </c>
      <c r="F62" s="20"/>
      <c r="G62" s="20" t="s">
        <v>50</v>
      </c>
      <c r="H62" s="20"/>
      <c r="I62" s="20" t="s">
        <v>50</v>
      </c>
      <c r="J62" s="20"/>
      <c r="K62" s="166" t="s">
        <v>13</v>
      </c>
      <c r="L62" s="7"/>
      <c r="M62" s="11">
        <v>0</v>
      </c>
      <c r="N62" s="11"/>
      <c r="O62" s="181"/>
    </row>
    <row r="63" spans="1:15" s="56" customFormat="1" ht="27.95" customHeight="1" thickBot="1" x14ac:dyDescent="0.35">
      <c r="A63" s="161">
        <v>13.3</v>
      </c>
      <c r="B63" s="162" t="s">
        <v>83</v>
      </c>
      <c r="C63" s="28"/>
      <c r="D63" s="28"/>
      <c r="E63" s="28"/>
      <c r="F63" s="28" t="s">
        <v>50</v>
      </c>
      <c r="G63" s="28"/>
      <c r="H63" s="28"/>
      <c r="I63" s="28"/>
      <c r="J63" s="28" t="s">
        <v>50</v>
      </c>
      <c r="K63" s="167" t="s">
        <v>13</v>
      </c>
      <c r="L63" s="18" t="s">
        <v>93</v>
      </c>
      <c r="M63" s="169">
        <v>4000</v>
      </c>
      <c r="N63" s="287" t="s">
        <v>108</v>
      </c>
      <c r="O63" s="182"/>
    </row>
    <row r="64" spans="1:15" s="56" customFormat="1" ht="27.95" customHeight="1" thickBot="1" x14ac:dyDescent="0.35">
      <c r="A64" s="171"/>
      <c r="B64" s="172"/>
      <c r="C64" s="173"/>
      <c r="D64" s="173"/>
      <c r="E64" s="173"/>
      <c r="F64" s="173"/>
      <c r="G64" s="173"/>
      <c r="H64" s="173"/>
      <c r="I64" s="173"/>
      <c r="J64" s="173"/>
      <c r="K64" s="283"/>
      <c r="L64" s="284" t="s">
        <v>106</v>
      </c>
      <c r="M64" s="288">
        <f>SUM(M60+M52+M49+M46+M40+M36+M31+M25+M23+M15+M13+M9+M4)</f>
        <v>304000</v>
      </c>
      <c r="N64" s="285"/>
      <c r="O64" s="286"/>
    </row>
    <row r="66" spans="12:13" x14ac:dyDescent="0.3">
      <c r="L66" s="33"/>
      <c r="M66" s="318"/>
    </row>
    <row r="67" spans="12:13" x14ac:dyDescent="0.3">
      <c r="L67" s="33"/>
      <c r="M67" s="318"/>
    </row>
    <row r="68" spans="12:13" x14ac:dyDescent="0.3">
      <c r="L68" s="33"/>
      <c r="M68" s="318"/>
    </row>
    <row r="69" spans="12:13" x14ac:dyDescent="0.3">
      <c r="L69" s="33"/>
      <c r="M69" s="318"/>
    </row>
    <row r="70" spans="12:13" x14ac:dyDescent="0.3">
      <c r="M70" s="319"/>
    </row>
    <row r="71" spans="12:13" x14ac:dyDescent="0.3">
      <c r="L71" s="33"/>
      <c r="M71" s="61"/>
    </row>
    <row r="72" spans="12:13" x14ac:dyDescent="0.3">
      <c r="M72" s="318"/>
    </row>
    <row r="73" spans="12:13" x14ac:dyDescent="0.3">
      <c r="M73" s="318"/>
    </row>
    <row r="74" spans="12:13" x14ac:dyDescent="0.3">
      <c r="M74" s="319"/>
    </row>
    <row r="75" spans="12:13" x14ac:dyDescent="0.3">
      <c r="L75" s="33"/>
      <c r="M75" s="318"/>
    </row>
    <row r="76" spans="12:13" x14ac:dyDescent="0.3">
      <c r="M76" s="319"/>
    </row>
    <row r="77" spans="12:13" x14ac:dyDescent="0.3">
      <c r="M77" s="319"/>
    </row>
    <row r="78" spans="12:13" x14ac:dyDescent="0.3">
      <c r="M78" s="319"/>
    </row>
    <row r="79" spans="12:13" x14ac:dyDescent="0.3">
      <c r="M79" s="319"/>
    </row>
  </sheetData>
  <mergeCells count="1">
    <mergeCell ref="A2:I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selection activeCell="B8" sqref="B8"/>
    </sheetView>
  </sheetViews>
  <sheetFormatPr defaultColWidth="9.140625" defaultRowHeight="18.75" x14ac:dyDescent="0.3"/>
  <cols>
    <col min="1" max="1" width="8.85546875" style="5" customWidth="1"/>
    <col min="2" max="2" width="69.7109375" style="33" customWidth="1"/>
    <col min="3" max="10" width="2.7109375" style="5" customWidth="1"/>
    <col min="11" max="11" width="33.42578125" style="267" customWidth="1"/>
    <col min="12" max="12" width="27" style="44" customWidth="1"/>
    <col min="13" max="13" width="25" style="44" customWidth="1"/>
    <col min="14" max="14" width="26.140625" style="45" customWidth="1"/>
    <col min="15" max="15" width="12.85546875" style="5" hidden="1" customWidth="1"/>
    <col min="16" max="16" width="17.85546875" style="5" hidden="1" customWidth="1"/>
    <col min="17" max="17" width="13.5703125" style="37" hidden="1" customWidth="1"/>
    <col min="18" max="18" width="23.7109375" style="5" hidden="1" customWidth="1"/>
    <col min="19" max="19" width="31.85546875" style="1" hidden="1" customWidth="1"/>
    <col min="20" max="20" width="0" style="1" hidden="1" customWidth="1"/>
    <col min="21" max="16384" width="9.140625" style="1"/>
  </cols>
  <sheetData>
    <row r="1" spans="1:20" ht="19.5" thickBot="1" x14ac:dyDescent="0.35">
      <c r="B1" s="30" t="s">
        <v>235</v>
      </c>
      <c r="K1" s="255"/>
      <c r="L1" s="256"/>
      <c r="M1" s="256"/>
      <c r="N1" s="257"/>
    </row>
    <row r="2" spans="1:20" ht="20.25" customHeight="1" thickBot="1" x14ac:dyDescent="0.35">
      <c r="A2" s="417" t="s">
        <v>173</v>
      </c>
      <c r="B2" s="418"/>
      <c r="C2" s="418"/>
      <c r="D2" s="418"/>
      <c r="E2" s="418"/>
      <c r="F2" s="418"/>
      <c r="G2" s="418"/>
      <c r="H2" s="418"/>
      <c r="I2" s="418"/>
      <c r="J2" s="192"/>
      <c r="K2" s="258"/>
      <c r="L2" s="208"/>
      <c r="M2" s="208"/>
      <c r="N2" s="6"/>
      <c r="O2" s="57"/>
      <c r="P2" s="52"/>
      <c r="Q2" s="66"/>
      <c r="R2" s="52"/>
      <c r="S2" s="53"/>
      <c r="T2" s="54"/>
    </row>
    <row r="3" spans="1:20" ht="19.5" thickBot="1" x14ac:dyDescent="0.35">
      <c r="A3" s="49" t="s">
        <v>0</v>
      </c>
      <c r="B3" s="50" t="s">
        <v>8</v>
      </c>
      <c r="C3" s="51" t="s">
        <v>41</v>
      </c>
      <c r="D3" s="51" t="s">
        <v>42</v>
      </c>
      <c r="E3" s="51" t="s">
        <v>43</v>
      </c>
      <c r="F3" s="51" t="s">
        <v>44</v>
      </c>
      <c r="G3" s="51" t="s">
        <v>45</v>
      </c>
      <c r="H3" s="51" t="s">
        <v>46</v>
      </c>
      <c r="I3" s="51" t="s">
        <v>47</v>
      </c>
      <c r="J3" s="51" t="s">
        <v>48</v>
      </c>
      <c r="K3" s="259" t="s">
        <v>114</v>
      </c>
      <c r="L3" s="315" t="s">
        <v>115</v>
      </c>
      <c r="M3" s="419" t="s">
        <v>174</v>
      </c>
      <c r="N3" s="420"/>
      <c r="O3" s="105" t="s">
        <v>56</v>
      </c>
      <c r="P3" s="106" t="s">
        <v>57</v>
      </c>
      <c r="Q3" s="106" t="s">
        <v>94</v>
      </c>
      <c r="R3" s="106" t="s">
        <v>12</v>
      </c>
      <c r="S3" s="107" t="s">
        <v>71</v>
      </c>
      <c r="T3" s="2"/>
    </row>
    <row r="4" spans="1:20" s="9" customFormat="1" ht="27.95" customHeight="1" thickBot="1" x14ac:dyDescent="0.35">
      <c r="A4" s="72">
        <v>1</v>
      </c>
      <c r="B4" s="73" t="s">
        <v>9</v>
      </c>
      <c r="C4" s="74"/>
      <c r="D4" s="74"/>
      <c r="E4" s="74"/>
      <c r="F4" s="75"/>
      <c r="G4" s="74"/>
      <c r="H4" s="74"/>
      <c r="I4" s="74"/>
      <c r="J4" s="76"/>
      <c r="K4" s="413" t="s">
        <v>195</v>
      </c>
      <c r="L4" s="221" t="s">
        <v>118</v>
      </c>
      <c r="M4" s="220"/>
      <c r="N4" s="222"/>
      <c r="O4" s="250"/>
      <c r="P4" s="109"/>
      <c r="Q4" s="130">
        <f>SUM(Q5:Q8)</f>
        <v>0</v>
      </c>
      <c r="R4" s="109"/>
      <c r="S4" s="110"/>
      <c r="T4" s="104"/>
    </row>
    <row r="5" spans="1:20" s="4" customFormat="1" ht="27.95" customHeight="1" x14ac:dyDescent="0.2">
      <c r="A5" s="78">
        <v>1.1000000000000001</v>
      </c>
      <c r="B5" s="246" t="s">
        <v>39</v>
      </c>
      <c r="C5" s="80" t="s">
        <v>50</v>
      </c>
      <c r="D5" s="80"/>
      <c r="E5" s="81"/>
      <c r="F5" s="82"/>
      <c r="G5" s="81" t="s">
        <v>50</v>
      </c>
      <c r="H5" s="81"/>
      <c r="I5" s="81"/>
      <c r="J5" s="81"/>
      <c r="K5" s="223"/>
      <c r="L5" s="209"/>
      <c r="M5" s="270" t="s">
        <v>116</v>
      </c>
      <c r="N5" s="224"/>
      <c r="O5" s="251" t="s">
        <v>58</v>
      </c>
      <c r="P5" s="95" t="s">
        <v>199</v>
      </c>
      <c r="Q5" s="96">
        <v>0</v>
      </c>
      <c r="R5" s="96"/>
      <c r="S5" s="97"/>
      <c r="T5" s="93"/>
    </row>
    <row r="6" spans="1:20" s="4" customFormat="1" ht="27.95" customHeight="1" x14ac:dyDescent="0.2">
      <c r="A6" s="35">
        <v>1.2</v>
      </c>
      <c r="B6" s="29" t="s">
        <v>40</v>
      </c>
      <c r="C6" s="70"/>
      <c r="D6" s="70" t="s">
        <v>50</v>
      </c>
      <c r="E6" s="71"/>
      <c r="F6" s="21"/>
      <c r="G6" s="71"/>
      <c r="H6" s="71" t="s">
        <v>50</v>
      </c>
      <c r="I6" s="71"/>
      <c r="J6" s="71"/>
      <c r="K6" s="225"/>
      <c r="L6" s="210"/>
      <c r="M6" s="271" t="s">
        <v>117</v>
      </c>
      <c r="N6" s="226"/>
      <c r="O6" s="58" t="s">
        <v>13</v>
      </c>
      <c r="P6" s="16" t="s">
        <v>199</v>
      </c>
      <c r="Q6" s="10">
        <v>0</v>
      </c>
      <c r="R6" s="10"/>
      <c r="S6" s="99"/>
      <c r="T6" s="93"/>
    </row>
    <row r="7" spans="1:20" s="4" customFormat="1" ht="27.95" customHeight="1" x14ac:dyDescent="0.2">
      <c r="A7" s="35">
        <v>1.3</v>
      </c>
      <c r="B7" s="29" t="s">
        <v>200</v>
      </c>
      <c r="C7" s="70" t="s">
        <v>50</v>
      </c>
      <c r="D7" s="70"/>
      <c r="E7" s="71"/>
      <c r="F7" s="21"/>
      <c r="G7" s="71"/>
      <c r="H7" s="71" t="s">
        <v>50</v>
      </c>
      <c r="I7" s="71"/>
      <c r="J7" s="71"/>
      <c r="K7" s="225"/>
      <c r="L7" s="210"/>
      <c r="M7" s="271" t="s">
        <v>119</v>
      </c>
      <c r="N7" s="226"/>
      <c r="O7" s="58" t="s">
        <v>13</v>
      </c>
      <c r="P7" s="16" t="s">
        <v>199</v>
      </c>
      <c r="Q7" s="10">
        <v>0</v>
      </c>
      <c r="R7" s="10"/>
      <c r="S7" s="99"/>
      <c r="T7" s="93"/>
    </row>
    <row r="8" spans="1:20" s="4" customFormat="1" ht="27.95" customHeight="1" thickBot="1" x14ac:dyDescent="0.25">
      <c r="A8" s="65">
        <v>1.4</v>
      </c>
      <c r="B8" s="83" t="s">
        <v>104</v>
      </c>
      <c r="C8" s="84" t="s">
        <v>50</v>
      </c>
      <c r="D8" s="84"/>
      <c r="E8" s="85"/>
      <c r="F8" s="28"/>
      <c r="G8" s="85"/>
      <c r="H8" s="85"/>
      <c r="I8" s="85"/>
      <c r="J8" s="85"/>
      <c r="K8" s="227"/>
      <c r="L8" s="211"/>
      <c r="M8" s="272" t="s">
        <v>120</v>
      </c>
      <c r="N8" s="228"/>
      <c r="O8" s="203" t="s">
        <v>13</v>
      </c>
      <c r="P8" s="101" t="s">
        <v>199</v>
      </c>
      <c r="Q8" s="102">
        <v>0</v>
      </c>
      <c r="R8" s="102"/>
      <c r="S8" s="103"/>
      <c r="T8" s="93"/>
    </row>
    <row r="9" spans="1:20" s="9" customFormat="1" ht="27.95" customHeight="1" thickBot="1" x14ac:dyDescent="0.35">
      <c r="A9" s="72">
        <v>2</v>
      </c>
      <c r="B9" s="86" t="s">
        <v>10</v>
      </c>
      <c r="C9" s="87"/>
      <c r="D9" s="87"/>
      <c r="E9" s="87"/>
      <c r="F9" s="87"/>
      <c r="G9" s="87"/>
      <c r="H9" s="87"/>
      <c r="I9" s="87"/>
      <c r="J9" s="88"/>
      <c r="K9" s="260" t="s">
        <v>196</v>
      </c>
      <c r="L9" s="230" t="s">
        <v>123</v>
      </c>
      <c r="M9" s="212"/>
      <c r="N9" s="261"/>
      <c r="O9" s="252"/>
      <c r="P9" s="114"/>
      <c r="Q9" s="154">
        <f>SUM(Q10:Q12)</f>
        <v>1000</v>
      </c>
      <c r="R9" s="109"/>
      <c r="S9" s="110"/>
      <c r="T9" s="104"/>
    </row>
    <row r="10" spans="1:20" ht="27.95" customHeight="1" x14ac:dyDescent="0.3">
      <c r="A10" s="78">
        <v>2.1</v>
      </c>
      <c r="B10" s="79" t="s">
        <v>51</v>
      </c>
      <c r="C10" s="82" t="s">
        <v>50</v>
      </c>
      <c r="D10" s="82"/>
      <c r="E10" s="90"/>
      <c r="F10" s="90"/>
      <c r="G10" s="90"/>
      <c r="H10" s="90"/>
      <c r="I10" s="90"/>
      <c r="J10" s="91"/>
      <c r="K10" s="231"/>
      <c r="L10" s="213"/>
      <c r="M10" s="268" t="s">
        <v>121</v>
      </c>
      <c r="N10" s="233"/>
      <c r="O10" s="251" t="s">
        <v>13</v>
      </c>
      <c r="P10" s="116"/>
      <c r="Q10" s="96">
        <v>0</v>
      </c>
      <c r="R10" s="117"/>
      <c r="S10" s="118"/>
      <c r="T10" s="115"/>
    </row>
    <row r="11" spans="1:20" ht="27.95" customHeight="1" x14ac:dyDescent="0.3">
      <c r="A11" s="35">
        <v>2.2000000000000002</v>
      </c>
      <c r="B11" s="29" t="s">
        <v>52</v>
      </c>
      <c r="C11" s="21"/>
      <c r="D11" s="21"/>
      <c r="E11" s="20" t="s">
        <v>50</v>
      </c>
      <c r="F11" s="20"/>
      <c r="G11" s="20"/>
      <c r="H11" s="20" t="s">
        <v>50</v>
      </c>
      <c r="I11" s="20"/>
      <c r="J11" s="38"/>
      <c r="K11" s="234"/>
      <c r="L11" s="214"/>
      <c r="M11" s="269" t="s">
        <v>122</v>
      </c>
      <c r="N11" s="235"/>
      <c r="O11" s="58" t="s">
        <v>13</v>
      </c>
      <c r="P11" s="15"/>
      <c r="Q11" s="10">
        <v>0</v>
      </c>
      <c r="R11" s="8"/>
      <c r="S11" s="3"/>
      <c r="T11" s="115"/>
    </row>
    <row r="12" spans="1:20" ht="27.95" customHeight="1" thickBot="1" x14ac:dyDescent="0.35">
      <c r="A12" s="65">
        <v>2.2999999999999998</v>
      </c>
      <c r="B12" s="83" t="s">
        <v>55</v>
      </c>
      <c r="C12" s="28"/>
      <c r="D12" s="28"/>
      <c r="E12" s="27" t="s">
        <v>50</v>
      </c>
      <c r="F12" s="27"/>
      <c r="G12" s="27"/>
      <c r="H12" s="27"/>
      <c r="I12" s="27" t="s">
        <v>50</v>
      </c>
      <c r="J12" s="92"/>
      <c r="K12" s="236"/>
      <c r="L12" s="237"/>
      <c r="M12" s="427" t="s">
        <v>124</v>
      </c>
      <c r="N12" s="428"/>
      <c r="O12" s="149" t="s">
        <v>93</v>
      </c>
      <c r="P12" s="121"/>
      <c r="Q12" s="122">
        <v>1000</v>
      </c>
      <c r="R12" s="123" t="s">
        <v>100</v>
      </c>
      <c r="S12" s="124"/>
      <c r="T12" s="115"/>
    </row>
    <row r="13" spans="1:20" s="9" customFormat="1" ht="27.95" customHeight="1" thickBot="1" x14ac:dyDescent="0.35">
      <c r="A13" s="128">
        <v>3</v>
      </c>
      <c r="B13" s="129" t="s">
        <v>1</v>
      </c>
      <c r="C13" s="130"/>
      <c r="D13" s="130"/>
      <c r="E13" s="130"/>
      <c r="F13" s="130"/>
      <c r="G13" s="130"/>
      <c r="H13" s="130"/>
      <c r="I13" s="130"/>
      <c r="J13" s="131"/>
      <c r="K13" s="423" t="s">
        <v>126</v>
      </c>
      <c r="L13" s="424"/>
      <c r="M13" s="212"/>
      <c r="N13" s="261"/>
      <c r="O13" s="252"/>
      <c r="P13" s="114"/>
      <c r="Q13" s="154">
        <f>SUM(Q14:Q14)</f>
        <v>0</v>
      </c>
      <c r="R13" s="109"/>
      <c r="S13" s="110"/>
      <c r="T13" s="104"/>
    </row>
    <row r="14" spans="1:20" s="4" customFormat="1" ht="27.95" customHeight="1" thickBot="1" x14ac:dyDescent="0.25">
      <c r="A14" s="185">
        <v>3.1</v>
      </c>
      <c r="B14" s="186" t="s">
        <v>14</v>
      </c>
      <c r="C14" s="187" t="s">
        <v>50</v>
      </c>
      <c r="D14" s="188"/>
      <c r="E14" s="188"/>
      <c r="F14" s="188"/>
      <c r="G14" s="188"/>
      <c r="H14" s="188" t="s">
        <v>50</v>
      </c>
      <c r="I14" s="188"/>
      <c r="J14" s="189"/>
      <c r="K14" s="265"/>
      <c r="L14" s="219"/>
      <c r="M14" s="456" t="s">
        <v>125</v>
      </c>
      <c r="N14" s="266"/>
      <c r="O14" s="251" t="s">
        <v>199</v>
      </c>
      <c r="P14" s="95" t="s">
        <v>13</v>
      </c>
      <c r="Q14" s="96">
        <v>0</v>
      </c>
      <c r="R14" s="96"/>
      <c r="S14" s="97"/>
      <c r="T14" s="93"/>
    </row>
    <row r="15" spans="1:20" s="9" customFormat="1" ht="26.25" customHeight="1" thickBot="1" x14ac:dyDescent="0.35">
      <c r="A15" s="128">
        <v>4</v>
      </c>
      <c r="B15" s="129" t="s">
        <v>11</v>
      </c>
      <c r="C15" s="130"/>
      <c r="D15" s="130"/>
      <c r="E15" s="130"/>
      <c r="F15" s="130"/>
      <c r="G15" s="130"/>
      <c r="H15" s="130"/>
      <c r="I15" s="130"/>
      <c r="J15" s="131"/>
      <c r="K15" s="416" t="s">
        <v>133</v>
      </c>
      <c r="L15" s="316"/>
      <c r="M15" s="441"/>
      <c r="N15" s="316"/>
      <c r="O15" s="252"/>
      <c r="P15" s="114"/>
      <c r="Q15" s="154">
        <f>SUM(Q16:Q22)</f>
        <v>1500</v>
      </c>
      <c r="R15" s="109"/>
      <c r="S15" s="110"/>
      <c r="T15" s="104"/>
    </row>
    <row r="16" spans="1:20" s="4" customFormat="1" ht="25.5" x14ac:dyDescent="0.2">
      <c r="A16" s="78">
        <v>4.0999999999999996</v>
      </c>
      <c r="B16" s="79" t="s">
        <v>15</v>
      </c>
      <c r="C16" s="90"/>
      <c r="D16" s="82" t="s">
        <v>50</v>
      </c>
      <c r="E16" s="82" t="s">
        <v>50</v>
      </c>
      <c r="F16" s="82" t="s">
        <v>50</v>
      </c>
      <c r="G16" s="82" t="s">
        <v>50</v>
      </c>
      <c r="H16" s="82" t="s">
        <v>50</v>
      </c>
      <c r="I16" s="82" t="s">
        <v>50</v>
      </c>
      <c r="J16" s="133" t="s">
        <v>50</v>
      </c>
      <c r="K16" s="240"/>
      <c r="L16" s="215"/>
      <c r="M16" s="273"/>
      <c r="N16" s="242"/>
      <c r="O16" s="251" t="s">
        <v>16</v>
      </c>
      <c r="P16" s="95" t="s">
        <v>72</v>
      </c>
      <c r="Q16" s="96">
        <v>0</v>
      </c>
      <c r="R16" s="96"/>
      <c r="S16" s="97"/>
      <c r="T16" s="93"/>
    </row>
    <row r="17" spans="1:20" s="4" customFormat="1" ht="25.5" x14ac:dyDescent="0.2">
      <c r="A17" s="35">
        <v>4.2</v>
      </c>
      <c r="B17" s="29" t="s">
        <v>17</v>
      </c>
      <c r="C17" s="20"/>
      <c r="D17" s="21" t="s">
        <v>50</v>
      </c>
      <c r="E17" s="21" t="s">
        <v>50</v>
      </c>
      <c r="F17" s="21" t="s">
        <v>50</v>
      </c>
      <c r="G17" s="21" t="s">
        <v>50</v>
      </c>
      <c r="H17" s="21" t="s">
        <v>50</v>
      </c>
      <c r="I17" s="21" t="s">
        <v>50</v>
      </c>
      <c r="J17" s="39" t="s">
        <v>50</v>
      </c>
      <c r="K17" s="243"/>
      <c r="L17" s="216"/>
      <c r="M17" s="239" t="s">
        <v>135</v>
      </c>
      <c r="N17" s="244"/>
      <c r="O17" s="58" t="s">
        <v>16</v>
      </c>
      <c r="P17" s="16" t="s">
        <v>72</v>
      </c>
      <c r="Q17" s="10">
        <v>0</v>
      </c>
      <c r="R17" s="10"/>
      <c r="S17" s="99"/>
      <c r="T17" s="93"/>
    </row>
    <row r="18" spans="1:20" s="4" customFormat="1" ht="25.5" x14ac:dyDescent="0.2">
      <c r="A18" s="35">
        <v>4.3</v>
      </c>
      <c r="B18" s="29" t="s">
        <v>54</v>
      </c>
      <c r="C18" s="20"/>
      <c r="D18" s="21" t="s">
        <v>50</v>
      </c>
      <c r="E18" s="21" t="s">
        <v>50</v>
      </c>
      <c r="F18" s="21" t="s">
        <v>50</v>
      </c>
      <c r="G18" s="21" t="s">
        <v>50</v>
      </c>
      <c r="H18" s="21" t="s">
        <v>50</v>
      </c>
      <c r="I18" s="21" t="s">
        <v>50</v>
      </c>
      <c r="J18" s="39" t="s">
        <v>50</v>
      </c>
      <c r="K18" s="243"/>
      <c r="L18" s="216"/>
      <c r="M18" s="239" t="s">
        <v>160</v>
      </c>
      <c r="N18" s="244"/>
      <c r="O18" s="58" t="s">
        <v>16</v>
      </c>
      <c r="P18" s="16" t="s">
        <v>72</v>
      </c>
      <c r="Q18" s="10">
        <v>0</v>
      </c>
      <c r="R18" s="10"/>
      <c r="S18" s="99"/>
      <c r="T18" s="93"/>
    </row>
    <row r="19" spans="1:20" s="4" customFormat="1" ht="25.5" x14ac:dyDescent="0.2">
      <c r="A19" s="35">
        <v>4.4000000000000004</v>
      </c>
      <c r="B19" s="29" t="s">
        <v>234</v>
      </c>
      <c r="C19" s="20"/>
      <c r="D19" s="21" t="s">
        <v>50</v>
      </c>
      <c r="E19" s="21" t="s">
        <v>50</v>
      </c>
      <c r="F19" s="21" t="s">
        <v>50</v>
      </c>
      <c r="G19" s="21" t="s">
        <v>50</v>
      </c>
      <c r="H19" s="21" t="s">
        <v>50</v>
      </c>
      <c r="I19" s="21" t="s">
        <v>50</v>
      </c>
      <c r="J19" s="39" t="s">
        <v>50</v>
      </c>
      <c r="K19" s="243"/>
      <c r="L19" s="216"/>
      <c r="M19" s="239" t="s">
        <v>134</v>
      </c>
      <c r="N19" s="244"/>
      <c r="O19" s="58" t="s">
        <v>16</v>
      </c>
      <c r="P19" s="16" t="s">
        <v>72</v>
      </c>
      <c r="Q19" s="10">
        <v>0</v>
      </c>
      <c r="R19" s="10"/>
      <c r="S19" s="99"/>
      <c r="T19" s="93"/>
    </row>
    <row r="20" spans="1:20" s="4" customFormat="1" ht="26.25" customHeight="1" x14ac:dyDescent="0.2">
      <c r="A20" s="35">
        <v>4.5</v>
      </c>
      <c r="B20" s="29" t="s">
        <v>53</v>
      </c>
      <c r="C20" s="20"/>
      <c r="D20" s="21" t="s">
        <v>50</v>
      </c>
      <c r="E20" s="21" t="s">
        <v>50</v>
      </c>
      <c r="F20" s="21" t="s">
        <v>50</v>
      </c>
      <c r="G20" s="21" t="s">
        <v>50</v>
      </c>
      <c r="H20" s="21" t="s">
        <v>50</v>
      </c>
      <c r="I20" s="21" t="s">
        <v>50</v>
      </c>
      <c r="J20" s="39" t="s">
        <v>50</v>
      </c>
      <c r="K20" s="243"/>
      <c r="L20" s="216"/>
      <c r="M20" s="239" t="s">
        <v>182</v>
      </c>
      <c r="N20" s="244"/>
      <c r="O20" s="58" t="s">
        <v>16</v>
      </c>
      <c r="P20" s="16" t="s">
        <v>199</v>
      </c>
      <c r="Q20" s="10">
        <v>0</v>
      </c>
      <c r="R20" s="10"/>
      <c r="S20" s="99"/>
      <c r="T20" s="93"/>
    </row>
    <row r="21" spans="1:20" s="4" customFormat="1" ht="25.5" x14ac:dyDescent="0.2">
      <c r="A21" s="35">
        <v>4.5999999999999996</v>
      </c>
      <c r="B21" s="29" t="s">
        <v>59</v>
      </c>
      <c r="C21" s="20"/>
      <c r="D21" s="21"/>
      <c r="E21" s="21"/>
      <c r="F21" s="21"/>
      <c r="G21" s="21" t="s">
        <v>50</v>
      </c>
      <c r="H21" s="21"/>
      <c r="I21" s="21"/>
      <c r="J21" s="39"/>
      <c r="K21" s="243"/>
      <c r="L21" s="216"/>
      <c r="M21" s="239" t="s">
        <v>134</v>
      </c>
      <c r="N21" s="244"/>
      <c r="O21" s="58" t="s">
        <v>93</v>
      </c>
      <c r="P21" s="16"/>
      <c r="Q21" s="46">
        <v>500</v>
      </c>
      <c r="R21" s="10"/>
      <c r="S21" s="99"/>
      <c r="T21" s="93"/>
    </row>
    <row r="22" spans="1:20" s="4" customFormat="1" ht="26.25" thickBot="1" x14ac:dyDescent="0.25">
      <c r="A22" s="65">
        <v>4.7</v>
      </c>
      <c r="B22" s="83" t="s">
        <v>137</v>
      </c>
      <c r="C22" s="27"/>
      <c r="D22" s="28"/>
      <c r="E22" s="28"/>
      <c r="F22" s="28"/>
      <c r="G22" s="28" t="s">
        <v>50</v>
      </c>
      <c r="H22" s="28" t="s">
        <v>50</v>
      </c>
      <c r="I22" s="28"/>
      <c r="J22" s="42"/>
      <c r="K22" s="245"/>
      <c r="L22" s="217"/>
      <c r="M22" s="274" t="s">
        <v>136</v>
      </c>
      <c r="N22" s="262"/>
      <c r="O22" s="203" t="s">
        <v>93</v>
      </c>
      <c r="P22" s="101" t="s">
        <v>16</v>
      </c>
      <c r="Q22" s="119">
        <v>1000</v>
      </c>
      <c r="R22" s="102"/>
      <c r="S22" s="103"/>
      <c r="T22" s="93"/>
    </row>
    <row r="23" spans="1:20" s="9" customFormat="1" ht="27.75" customHeight="1" thickBot="1" x14ac:dyDescent="0.35">
      <c r="A23" s="128">
        <v>5</v>
      </c>
      <c r="B23" s="129" t="s">
        <v>19</v>
      </c>
      <c r="C23" s="130"/>
      <c r="D23" s="130"/>
      <c r="E23" s="130"/>
      <c r="F23" s="130"/>
      <c r="G23" s="130"/>
      <c r="H23" s="130"/>
      <c r="I23" s="130"/>
      <c r="J23" s="131"/>
      <c r="K23" s="260" t="s">
        <v>139</v>
      </c>
      <c r="L23" s="230" t="s">
        <v>140</v>
      </c>
      <c r="M23" s="212"/>
      <c r="N23" s="261"/>
      <c r="O23" s="252"/>
      <c r="P23" s="114"/>
      <c r="Q23" s="153">
        <f>SUM(Q24:Q24)</f>
        <v>3000</v>
      </c>
      <c r="R23" s="109"/>
      <c r="S23" s="110"/>
      <c r="T23" s="104"/>
    </row>
    <row r="24" spans="1:20" s="14" customFormat="1" ht="24.95" customHeight="1" thickBot="1" x14ac:dyDescent="0.25">
      <c r="A24" s="451">
        <v>5.0999999999999996</v>
      </c>
      <c r="B24" s="186" t="s">
        <v>20</v>
      </c>
      <c r="C24" s="452"/>
      <c r="D24" s="453" t="s">
        <v>50</v>
      </c>
      <c r="E24" s="453"/>
      <c r="F24" s="453"/>
      <c r="G24" s="453" t="s">
        <v>50</v>
      </c>
      <c r="H24" s="453"/>
      <c r="I24" s="453"/>
      <c r="J24" s="454"/>
      <c r="K24" s="265"/>
      <c r="L24" s="219"/>
      <c r="M24" s="455" t="s">
        <v>138</v>
      </c>
      <c r="N24" s="266"/>
      <c r="O24" s="251" t="s">
        <v>13</v>
      </c>
      <c r="P24" s="95" t="s">
        <v>201</v>
      </c>
      <c r="Q24" s="139">
        <v>3000</v>
      </c>
      <c r="R24" s="140" t="s">
        <v>113</v>
      </c>
      <c r="S24" s="141"/>
      <c r="T24" s="138"/>
    </row>
    <row r="25" spans="1:20" s="9" customFormat="1" ht="27.95" customHeight="1" thickBot="1" x14ac:dyDescent="0.35">
      <c r="A25" s="128">
        <v>6</v>
      </c>
      <c r="B25" s="129" t="s">
        <v>4</v>
      </c>
      <c r="C25" s="130"/>
      <c r="D25" s="130"/>
      <c r="E25" s="130"/>
      <c r="F25" s="130"/>
      <c r="G25" s="130"/>
      <c r="H25" s="130"/>
      <c r="I25" s="130"/>
      <c r="J25" s="131"/>
      <c r="K25" s="423" t="s">
        <v>162</v>
      </c>
      <c r="L25" s="424"/>
      <c r="M25" s="441"/>
      <c r="N25" s="316"/>
      <c r="O25" s="252"/>
      <c r="P25" s="114"/>
      <c r="Q25" s="154">
        <f>SUM(Q26:Q30)</f>
        <v>29000</v>
      </c>
      <c r="R25" s="109"/>
      <c r="S25" s="110"/>
      <c r="T25" s="104"/>
    </row>
    <row r="26" spans="1:20" s="14" customFormat="1" ht="27.95" customHeight="1" x14ac:dyDescent="0.2">
      <c r="A26" s="193">
        <v>6.1</v>
      </c>
      <c r="B26" s="31" t="s">
        <v>95</v>
      </c>
      <c r="C26" s="194" t="s">
        <v>50</v>
      </c>
      <c r="D26" s="195"/>
      <c r="E26" s="195"/>
      <c r="F26" s="195" t="s">
        <v>50</v>
      </c>
      <c r="G26" s="195"/>
      <c r="H26" s="195"/>
      <c r="I26" s="195"/>
      <c r="J26" s="196"/>
      <c r="K26" s="240"/>
      <c r="L26" s="215"/>
      <c r="M26" s="241" t="s">
        <v>161</v>
      </c>
      <c r="N26" s="242"/>
      <c r="O26" s="251" t="s">
        <v>203</v>
      </c>
      <c r="P26" s="95"/>
      <c r="Q26" s="140">
        <v>0</v>
      </c>
      <c r="R26" s="140"/>
      <c r="S26" s="141"/>
      <c r="T26" s="138"/>
    </row>
    <row r="27" spans="1:20" s="14" customFormat="1" ht="27.95" customHeight="1" x14ac:dyDescent="0.2">
      <c r="A27" s="36">
        <v>6.2</v>
      </c>
      <c r="B27" s="60" t="s">
        <v>25</v>
      </c>
      <c r="C27" s="22" t="s">
        <v>50</v>
      </c>
      <c r="D27" s="17" t="s">
        <v>50</v>
      </c>
      <c r="E27" s="17"/>
      <c r="F27" s="17" t="s">
        <v>50</v>
      </c>
      <c r="G27" s="17" t="s">
        <v>50</v>
      </c>
      <c r="H27" s="17"/>
      <c r="I27" s="17"/>
      <c r="J27" s="40"/>
      <c r="K27" s="243"/>
      <c r="L27" s="216"/>
      <c r="M27" s="238"/>
      <c r="N27" s="244"/>
      <c r="O27" s="58" t="s">
        <v>13</v>
      </c>
      <c r="P27" s="16" t="s">
        <v>28</v>
      </c>
      <c r="Q27" s="48"/>
      <c r="R27" s="13"/>
      <c r="S27" s="142"/>
      <c r="T27" s="138"/>
    </row>
    <row r="28" spans="1:20" s="14" customFormat="1" ht="27.95" customHeight="1" x14ac:dyDescent="0.2">
      <c r="A28" s="36" t="s">
        <v>24</v>
      </c>
      <c r="B28" s="64" t="s">
        <v>21</v>
      </c>
      <c r="C28" s="22" t="s">
        <v>50</v>
      </c>
      <c r="D28" s="17"/>
      <c r="E28" s="17"/>
      <c r="F28" s="17"/>
      <c r="G28" s="17"/>
      <c r="H28" s="17"/>
      <c r="I28" s="17"/>
      <c r="J28" s="40"/>
      <c r="K28" s="243"/>
      <c r="L28" s="216"/>
      <c r="M28" s="239" t="s">
        <v>176</v>
      </c>
      <c r="N28" s="244"/>
      <c r="O28" s="58" t="s">
        <v>26</v>
      </c>
      <c r="P28" s="16"/>
      <c r="Q28" s="61">
        <v>25000</v>
      </c>
      <c r="R28" s="48" t="s">
        <v>22</v>
      </c>
      <c r="S28" s="206" t="s">
        <v>130</v>
      </c>
      <c r="T28" s="138"/>
    </row>
    <row r="29" spans="1:20" s="14" customFormat="1" ht="27.95" customHeight="1" x14ac:dyDescent="0.2">
      <c r="A29" s="36" t="s">
        <v>96</v>
      </c>
      <c r="B29" s="64" t="s">
        <v>213</v>
      </c>
      <c r="C29" s="22" t="s">
        <v>50</v>
      </c>
      <c r="D29" s="21" t="s">
        <v>50</v>
      </c>
      <c r="E29" s="21"/>
      <c r="F29" s="21"/>
      <c r="G29" s="21" t="s">
        <v>50</v>
      </c>
      <c r="H29" s="21"/>
      <c r="I29" s="21"/>
      <c r="J29" s="39"/>
      <c r="K29" s="243"/>
      <c r="L29" s="216"/>
      <c r="M29" s="239" t="s">
        <v>229</v>
      </c>
      <c r="N29" s="244"/>
      <c r="O29" s="58" t="s">
        <v>26</v>
      </c>
      <c r="P29" s="16" t="s">
        <v>28</v>
      </c>
      <c r="Q29" s="61">
        <v>4000</v>
      </c>
      <c r="R29" s="13" t="s">
        <v>100</v>
      </c>
      <c r="S29" s="206"/>
      <c r="T29" s="138"/>
    </row>
    <row r="30" spans="1:20" s="14" customFormat="1" ht="27.95" customHeight="1" thickBot="1" x14ac:dyDescent="0.25">
      <c r="A30" s="198">
        <v>6.3</v>
      </c>
      <c r="B30" s="32" t="s">
        <v>23</v>
      </c>
      <c r="C30" s="199" t="s">
        <v>50</v>
      </c>
      <c r="D30" s="200"/>
      <c r="E30" s="200" t="s">
        <v>50</v>
      </c>
      <c r="F30" s="200"/>
      <c r="G30" s="200" t="s">
        <v>50</v>
      </c>
      <c r="H30" s="200"/>
      <c r="I30" s="200" t="s">
        <v>50</v>
      </c>
      <c r="J30" s="201"/>
      <c r="K30" s="263"/>
      <c r="L30" s="218"/>
      <c r="M30" s="321" t="s">
        <v>183</v>
      </c>
      <c r="N30" s="264"/>
      <c r="O30" s="58" t="s">
        <v>202</v>
      </c>
      <c r="P30" s="16" t="s">
        <v>13</v>
      </c>
      <c r="Q30" s="13">
        <v>0</v>
      </c>
      <c r="R30" s="13"/>
      <c r="S30" s="206"/>
      <c r="T30" s="138"/>
    </row>
    <row r="31" spans="1:20" s="9" customFormat="1" ht="27.95" customHeight="1" thickBot="1" x14ac:dyDescent="0.35">
      <c r="A31" s="128">
        <v>7</v>
      </c>
      <c r="B31" s="129" t="s">
        <v>5</v>
      </c>
      <c r="C31" s="130"/>
      <c r="D31" s="130"/>
      <c r="E31" s="130"/>
      <c r="F31" s="130"/>
      <c r="G31" s="130"/>
      <c r="H31" s="130"/>
      <c r="I31" s="130"/>
      <c r="J31" s="131"/>
      <c r="K31" s="416" t="s">
        <v>141</v>
      </c>
      <c r="L31" s="316"/>
      <c r="M31" s="441"/>
      <c r="N31" s="316"/>
      <c r="O31" s="252"/>
      <c r="P31" s="114"/>
      <c r="Q31" s="154">
        <f>SUM(Q32:Q35)</f>
        <v>27000</v>
      </c>
      <c r="R31" s="109"/>
      <c r="S31" s="110"/>
      <c r="T31" s="104"/>
    </row>
    <row r="32" spans="1:20" s="14" customFormat="1" ht="24.95" customHeight="1" x14ac:dyDescent="0.2">
      <c r="A32" s="193">
        <v>7.1</v>
      </c>
      <c r="B32" s="31" t="s">
        <v>30</v>
      </c>
      <c r="C32" s="194" t="s">
        <v>50</v>
      </c>
      <c r="D32" s="195" t="s">
        <v>50</v>
      </c>
      <c r="E32" s="195" t="s">
        <v>50</v>
      </c>
      <c r="F32" s="195"/>
      <c r="G32" s="195"/>
      <c r="H32" s="195"/>
      <c r="I32" s="195"/>
      <c r="J32" s="196"/>
      <c r="K32" s="240"/>
      <c r="L32" s="215"/>
      <c r="M32" s="425" t="s">
        <v>163</v>
      </c>
      <c r="N32" s="426"/>
      <c r="O32" s="251" t="s">
        <v>203</v>
      </c>
      <c r="P32" s="95"/>
      <c r="Q32" s="204"/>
      <c r="R32" s="140"/>
      <c r="S32" s="141"/>
      <c r="T32" s="138"/>
    </row>
    <row r="33" spans="1:20" s="14" customFormat="1" ht="24.95" customHeight="1" x14ac:dyDescent="0.2">
      <c r="A33" s="36" t="s">
        <v>29</v>
      </c>
      <c r="B33" s="29" t="s">
        <v>101</v>
      </c>
      <c r="C33" s="22" t="s">
        <v>50</v>
      </c>
      <c r="D33" s="17"/>
      <c r="E33" s="17"/>
      <c r="F33" s="17"/>
      <c r="G33" s="17"/>
      <c r="H33" s="17"/>
      <c r="I33" s="17"/>
      <c r="J33" s="40"/>
      <c r="K33" s="243"/>
      <c r="L33" s="216"/>
      <c r="M33" s="238"/>
      <c r="N33" s="244"/>
      <c r="O33" s="58" t="s">
        <v>31</v>
      </c>
      <c r="P33" s="16"/>
      <c r="Q33" s="61">
        <v>5000</v>
      </c>
      <c r="R33" s="13" t="s">
        <v>113</v>
      </c>
      <c r="S33" s="205" t="s">
        <v>102</v>
      </c>
      <c r="T33" s="138"/>
    </row>
    <row r="34" spans="1:20" s="14" customFormat="1" ht="24.95" customHeight="1" x14ac:dyDescent="0.2">
      <c r="A34" s="36" t="s">
        <v>33</v>
      </c>
      <c r="B34" s="29" t="s">
        <v>32</v>
      </c>
      <c r="C34" s="22" t="s">
        <v>50</v>
      </c>
      <c r="D34" s="17"/>
      <c r="E34" s="17"/>
      <c r="F34" s="17"/>
      <c r="G34" s="17"/>
      <c r="H34" s="17"/>
      <c r="I34" s="17"/>
      <c r="J34" s="40"/>
      <c r="K34" s="243"/>
      <c r="L34" s="216"/>
      <c r="M34" s="238"/>
      <c r="N34" s="244"/>
      <c r="O34" s="58" t="s">
        <v>34</v>
      </c>
      <c r="P34" s="16" t="s">
        <v>35</v>
      </c>
      <c r="Q34" s="61">
        <v>2000</v>
      </c>
      <c r="R34" s="13" t="s">
        <v>113</v>
      </c>
      <c r="S34" s="142"/>
      <c r="T34" s="138"/>
    </row>
    <row r="35" spans="1:20" s="14" customFormat="1" ht="24.95" customHeight="1" thickBot="1" x14ac:dyDescent="0.25">
      <c r="A35" s="36" t="s">
        <v>127</v>
      </c>
      <c r="B35" s="32" t="s">
        <v>129</v>
      </c>
      <c r="C35" s="199"/>
      <c r="D35" s="200" t="s">
        <v>50</v>
      </c>
      <c r="E35" s="200" t="s">
        <v>50</v>
      </c>
      <c r="F35" s="200"/>
      <c r="G35" s="200"/>
      <c r="H35" s="200"/>
      <c r="I35" s="200"/>
      <c r="J35" s="201"/>
      <c r="K35" s="263"/>
      <c r="L35" s="218"/>
      <c r="M35" s="448"/>
      <c r="N35" s="264"/>
      <c r="O35" s="58" t="s">
        <v>13</v>
      </c>
      <c r="P35" s="16" t="s">
        <v>93</v>
      </c>
      <c r="Q35" s="61">
        <v>20000</v>
      </c>
      <c r="R35" s="13" t="s">
        <v>128</v>
      </c>
      <c r="S35" s="142"/>
      <c r="T35" s="138"/>
    </row>
    <row r="36" spans="1:20" s="9" customFormat="1" ht="25.5" customHeight="1" thickBot="1" x14ac:dyDescent="0.35">
      <c r="A36" s="449">
        <v>8</v>
      </c>
      <c r="B36" s="450" t="s">
        <v>2</v>
      </c>
      <c r="C36" s="130"/>
      <c r="D36" s="130"/>
      <c r="E36" s="130"/>
      <c r="F36" s="130"/>
      <c r="G36" s="130"/>
      <c r="H36" s="130"/>
      <c r="I36" s="130"/>
      <c r="J36" s="131"/>
      <c r="K36" s="275" t="s">
        <v>143</v>
      </c>
      <c r="L36" s="275" t="s">
        <v>142</v>
      </c>
      <c r="M36" s="441"/>
      <c r="N36" s="316"/>
      <c r="O36" s="252"/>
      <c r="P36" s="114"/>
      <c r="Q36" s="154">
        <f>SUM(Q37:Q39)</f>
        <v>0</v>
      </c>
      <c r="R36" s="109"/>
      <c r="S36" s="110"/>
      <c r="T36" s="104"/>
    </row>
    <row r="37" spans="1:20" s="14" customFormat="1" ht="24.95" customHeight="1" x14ac:dyDescent="0.2">
      <c r="A37" s="193">
        <v>8.1</v>
      </c>
      <c r="B37" s="31" t="s">
        <v>60</v>
      </c>
      <c r="C37" s="194"/>
      <c r="D37" s="195"/>
      <c r="E37" s="195"/>
      <c r="F37" s="195"/>
      <c r="G37" s="195"/>
      <c r="H37" s="195"/>
      <c r="I37" s="195"/>
      <c r="J37" s="196"/>
      <c r="K37" s="240"/>
      <c r="L37" s="215"/>
      <c r="M37" s="273"/>
      <c r="N37" s="242"/>
      <c r="O37" s="251" t="s">
        <v>13</v>
      </c>
      <c r="P37" s="95" t="s">
        <v>93</v>
      </c>
      <c r="Q37" s="140">
        <v>0</v>
      </c>
      <c r="R37" s="140"/>
      <c r="S37" s="141"/>
      <c r="T37" s="138"/>
    </row>
    <row r="38" spans="1:20" s="14" customFormat="1" ht="24.95" customHeight="1" x14ac:dyDescent="0.2">
      <c r="A38" s="36" t="s">
        <v>61</v>
      </c>
      <c r="B38" s="29" t="s">
        <v>217</v>
      </c>
      <c r="C38" s="22" t="s">
        <v>50</v>
      </c>
      <c r="D38" s="17"/>
      <c r="E38" s="17"/>
      <c r="F38" s="17"/>
      <c r="G38" s="17"/>
      <c r="H38" s="17"/>
      <c r="I38" s="17"/>
      <c r="J38" s="40"/>
      <c r="K38" s="243"/>
      <c r="L38" s="216"/>
      <c r="M38" s="239" t="s">
        <v>164</v>
      </c>
      <c r="N38" s="244"/>
      <c r="O38" s="58" t="s">
        <v>13</v>
      </c>
      <c r="P38" s="16" t="s">
        <v>16</v>
      </c>
      <c r="Q38" s="13">
        <v>0</v>
      </c>
      <c r="R38" s="13"/>
      <c r="S38" s="142"/>
      <c r="T38" s="138"/>
    </row>
    <row r="39" spans="1:20" s="14" customFormat="1" ht="24.95" customHeight="1" thickBot="1" x14ac:dyDescent="0.25">
      <c r="A39" s="198" t="s">
        <v>65</v>
      </c>
      <c r="B39" s="32" t="s">
        <v>66</v>
      </c>
      <c r="C39" s="199" t="s">
        <v>67</v>
      </c>
      <c r="D39" s="200"/>
      <c r="E39" s="200"/>
      <c r="F39" s="200"/>
      <c r="G39" s="200"/>
      <c r="H39" s="200"/>
      <c r="I39" s="200"/>
      <c r="J39" s="201"/>
      <c r="K39" s="263"/>
      <c r="L39" s="218"/>
      <c r="M39" s="321" t="s">
        <v>164</v>
      </c>
      <c r="N39" s="264"/>
      <c r="O39" s="58" t="s">
        <v>13</v>
      </c>
      <c r="P39" s="16" t="s">
        <v>16</v>
      </c>
      <c r="Q39" s="13">
        <v>0</v>
      </c>
      <c r="R39" s="13"/>
      <c r="S39" s="142"/>
      <c r="T39" s="138"/>
    </row>
    <row r="40" spans="1:20" s="9" customFormat="1" ht="27" customHeight="1" thickBot="1" x14ac:dyDescent="0.35">
      <c r="A40" s="128">
        <v>9</v>
      </c>
      <c r="B40" s="129" t="s">
        <v>6</v>
      </c>
      <c r="C40" s="130"/>
      <c r="D40" s="130"/>
      <c r="E40" s="130"/>
      <c r="F40" s="130"/>
      <c r="G40" s="130"/>
      <c r="H40" s="130"/>
      <c r="I40" s="130"/>
      <c r="J40" s="131"/>
      <c r="K40" s="416" t="s">
        <v>144</v>
      </c>
      <c r="L40" s="443" t="s">
        <v>145</v>
      </c>
      <c r="M40" s="441"/>
      <c r="N40" s="316"/>
      <c r="O40" s="252"/>
      <c r="P40" s="114"/>
      <c r="Q40" s="154">
        <f>SUM(Q41:Q45)</f>
        <v>10000</v>
      </c>
      <c r="R40" s="109"/>
      <c r="S40" s="110"/>
      <c r="T40" s="104"/>
    </row>
    <row r="41" spans="1:20" s="4" customFormat="1" ht="24.95" customHeight="1" x14ac:dyDescent="0.2">
      <c r="A41" s="34">
        <v>9.1</v>
      </c>
      <c r="B41" s="31" t="s">
        <v>70</v>
      </c>
      <c r="C41" s="127"/>
      <c r="D41" s="19" t="s">
        <v>50</v>
      </c>
      <c r="E41" s="19"/>
      <c r="F41" s="19"/>
      <c r="G41" s="19"/>
      <c r="H41" s="19"/>
      <c r="I41" s="19"/>
      <c r="J41" s="202"/>
      <c r="K41" s="240"/>
      <c r="L41" s="215"/>
      <c r="M41" s="241" t="s">
        <v>165</v>
      </c>
      <c r="N41" s="242"/>
      <c r="O41" s="251" t="s">
        <v>36</v>
      </c>
      <c r="P41" s="95" t="s">
        <v>204</v>
      </c>
      <c r="Q41" s="190">
        <v>10000</v>
      </c>
      <c r="R41" s="96" t="s">
        <v>112</v>
      </c>
      <c r="S41" s="97"/>
      <c r="T41" s="93"/>
    </row>
    <row r="42" spans="1:20" s="4" customFormat="1" ht="24.95" customHeight="1" x14ac:dyDescent="0.2">
      <c r="A42" s="35" t="s">
        <v>85</v>
      </c>
      <c r="B42" s="29" t="s">
        <v>87</v>
      </c>
      <c r="C42" s="20" t="s">
        <v>50</v>
      </c>
      <c r="D42" s="21" t="s">
        <v>50</v>
      </c>
      <c r="E42" s="21"/>
      <c r="F42" s="21"/>
      <c r="G42" s="21"/>
      <c r="H42" s="21"/>
      <c r="I42" s="21"/>
      <c r="J42" s="39"/>
      <c r="K42" s="243"/>
      <c r="L42" s="216"/>
      <c r="M42" s="238"/>
      <c r="N42" s="244"/>
      <c r="O42" s="58" t="s">
        <v>205</v>
      </c>
      <c r="P42" s="16" t="s">
        <v>97</v>
      </c>
      <c r="Q42" s="46"/>
      <c r="R42" s="10"/>
      <c r="S42" s="99"/>
      <c r="T42" s="93"/>
    </row>
    <row r="43" spans="1:20" s="4" customFormat="1" ht="24.95" customHeight="1" x14ac:dyDescent="0.2">
      <c r="A43" s="35" t="s">
        <v>86</v>
      </c>
      <c r="B43" s="29" t="s">
        <v>88</v>
      </c>
      <c r="C43" s="20" t="s">
        <v>50</v>
      </c>
      <c r="D43" s="21" t="s">
        <v>50</v>
      </c>
      <c r="E43" s="21"/>
      <c r="F43" s="21"/>
      <c r="G43" s="21"/>
      <c r="H43" s="21"/>
      <c r="I43" s="21"/>
      <c r="J43" s="39"/>
      <c r="K43" s="243"/>
      <c r="L43" s="216"/>
      <c r="M43" s="238"/>
      <c r="N43" s="244"/>
      <c r="O43" s="58" t="s">
        <v>205</v>
      </c>
      <c r="P43" s="16" t="s">
        <v>97</v>
      </c>
      <c r="Q43" s="46"/>
      <c r="R43" s="10"/>
      <c r="S43" s="99"/>
      <c r="T43" s="93"/>
    </row>
    <row r="44" spans="1:20" s="4" customFormat="1" ht="24.95" customHeight="1" x14ac:dyDescent="0.2">
      <c r="A44" s="35" t="s">
        <v>89</v>
      </c>
      <c r="B44" s="29" t="s">
        <v>90</v>
      </c>
      <c r="C44" s="20"/>
      <c r="D44" s="21" t="s">
        <v>50</v>
      </c>
      <c r="E44" s="21"/>
      <c r="F44" s="21"/>
      <c r="G44" s="21"/>
      <c r="H44" s="21"/>
      <c r="I44" s="21"/>
      <c r="J44" s="39"/>
      <c r="K44" s="243"/>
      <c r="L44" s="216"/>
      <c r="M44" s="238"/>
      <c r="N44" s="244"/>
      <c r="O44" s="58" t="s">
        <v>205</v>
      </c>
      <c r="P44" s="16" t="s">
        <v>97</v>
      </c>
      <c r="Q44" s="46"/>
      <c r="R44" s="10"/>
      <c r="S44" s="99"/>
      <c r="T44" s="93"/>
    </row>
    <row r="45" spans="1:20" s="4" customFormat="1" ht="24.95" customHeight="1" thickBot="1" x14ac:dyDescent="0.25">
      <c r="A45" s="43" t="s">
        <v>91</v>
      </c>
      <c r="B45" s="32" t="s">
        <v>92</v>
      </c>
      <c r="C45" s="24" t="s">
        <v>50</v>
      </c>
      <c r="D45" s="25" t="s">
        <v>50</v>
      </c>
      <c r="E45" s="25"/>
      <c r="F45" s="25"/>
      <c r="G45" s="25" t="s">
        <v>50</v>
      </c>
      <c r="H45" s="25"/>
      <c r="I45" s="25"/>
      <c r="J45" s="41"/>
      <c r="K45" s="263"/>
      <c r="L45" s="218"/>
      <c r="M45" s="448"/>
      <c r="N45" s="264"/>
      <c r="O45" s="58" t="s">
        <v>93</v>
      </c>
      <c r="P45" s="16"/>
      <c r="Q45" s="46"/>
      <c r="R45" s="10"/>
      <c r="S45" s="99"/>
      <c r="T45" s="93"/>
    </row>
    <row r="46" spans="1:20" s="9" customFormat="1" ht="27.95" customHeight="1" thickBot="1" x14ac:dyDescent="0.35">
      <c r="A46" s="128">
        <v>10</v>
      </c>
      <c r="B46" s="129" t="s">
        <v>233</v>
      </c>
      <c r="C46" s="130"/>
      <c r="D46" s="130"/>
      <c r="E46" s="130"/>
      <c r="F46" s="130"/>
      <c r="G46" s="130"/>
      <c r="H46" s="130"/>
      <c r="I46" s="130"/>
      <c r="J46" s="131"/>
      <c r="K46" s="275" t="s">
        <v>146</v>
      </c>
      <c r="L46" s="275" t="s">
        <v>147</v>
      </c>
      <c r="M46" s="441"/>
      <c r="N46" s="316"/>
      <c r="O46" s="252"/>
      <c r="P46" s="114"/>
      <c r="Q46" s="154" t="e">
        <f>SUM(Q47+Q48+#REF!+#REF!+#REF!)</f>
        <v>#REF!</v>
      </c>
      <c r="R46" s="109"/>
      <c r="S46" s="110"/>
      <c r="T46" s="104"/>
    </row>
    <row r="47" spans="1:20" s="4" customFormat="1" ht="27.95" customHeight="1" x14ac:dyDescent="0.2">
      <c r="A47" s="67">
        <v>10.1</v>
      </c>
      <c r="B47" s="68" t="s">
        <v>206</v>
      </c>
      <c r="C47" s="155" t="s">
        <v>50</v>
      </c>
      <c r="D47" s="69" t="s">
        <v>50</v>
      </c>
      <c r="E47" s="69"/>
      <c r="F47" s="69"/>
      <c r="G47" s="69"/>
      <c r="H47" s="69"/>
      <c r="I47" s="69"/>
      <c r="J47" s="156"/>
      <c r="K47" s="265"/>
      <c r="L47" s="219"/>
      <c r="M47" s="241" t="s">
        <v>166</v>
      </c>
      <c r="N47" s="266"/>
      <c r="O47" s="111" t="s">
        <v>37</v>
      </c>
      <c r="P47" s="125" t="s">
        <v>199</v>
      </c>
      <c r="Q47" s="158">
        <v>2000</v>
      </c>
      <c r="R47" s="112" t="s">
        <v>112</v>
      </c>
      <c r="S47" s="126"/>
      <c r="T47" s="47"/>
    </row>
    <row r="48" spans="1:20" s="4" customFormat="1" ht="27.95" customHeight="1" thickBot="1" x14ac:dyDescent="0.25">
      <c r="A48" s="43">
        <v>10.199999999999999</v>
      </c>
      <c r="B48" s="32" t="s">
        <v>175</v>
      </c>
      <c r="C48" s="24"/>
      <c r="D48" s="25" t="s">
        <v>50</v>
      </c>
      <c r="E48" s="25" t="s">
        <v>50</v>
      </c>
      <c r="F48" s="25" t="s">
        <v>50</v>
      </c>
      <c r="G48" s="25" t="s">
        <v>50</v>
      </c>
      <c r="H48" s="25"/>
      <c r="I48" s="25"/>
      <c r="J48" s="41"/>
      <c r="K48" s="263"/>
      <c r="L48" s="218"/>
      <c r="M48" s="321" t="s">
        <v>167</v>
      </c>
      <c r="N48" s="264"/>
      <c r="O48" s="58" t="s">
        <v>199</v>
      </c>
      <c r="P48" s="16" t="s">
        <v>97</v>
      </c>
      <c r="Q48" s="62" t="e">
        <f>SUM(#REF!)</f>
        <v>#REF!</v>
      </c>
      <c r="R48" s="10" t="s">
        <v>107</v>
      </c>
      <c r="S48" s="47"/>
      <c r="T48" s="47"/>
    </row>
    <row r="49" spans="1:20" s="9" customFormat="1" ht="27.95" customHeight="1" thickBot="1" x14ac:dyDescent="0.35">
      <c r="A49" s="128">
        <v>11</v>
      </c>
      <c r="B49" s="129" t="s">
        <v>84</v>
      </c>
      <c r="C49" s="130"/>
      <c r="D49" s="130"/>
      <c r="E49" s="130"/>
      <c r="F49" s="130"/>
      <c r="G49" s="130"/>
      <c r="H49" s="130"/>
      <c r="I49" s="130"/>
      <c r="J49" s="131"/>
      <c r="K49" s="416" t="s">
        <v>197</v>
      </c>
      <c r="L49" s="275" t="s">
        <v>148</v>
      </c>
      <c r="M49" s="441"/>
      <c r="N49" s="316"/>
      <c r="O49" s="252"/>
      <c r="P49" s="114"/>
      <c r="Q49" s="183" t="e">
        <f>SUM(Q50+Q51+#REF!+#REF!+#REF!+#REF!+#REF!+#REF!)</f>
        <v>#REF!</v>
      </c>
      <c r="R49" s="109"/>
      <c r="S49" s="110"/>
      <c r="T49" s="104"/>
    </row>
    <row r="50" spans="1:20" s="4" customFormat="1" ht="27.95" customHeight="1" x14ac:dyDescent="0.2">
      <c r="A50" s="185">
        <v>11.1</v>
      </c>
      <c r="B50" s="186" t="s">
        <v>68</v>
      </c>
      <c r="C50" s="187" t="s">
        <v>50</v>
      </c>
      <c r="D50" s="188" t="s">
        <v>50</v>
      </c>
      <c r="E50" s="188"/>
      <c r="F50" s="188"/>
      <c r="G50" s="188"/>
      <c r="H50" s="188"/>
      <c r="I50" s="188"/>
      <c r="J50" s="189"/>
      <c r="K50" s="265"/>
      <c r="L50" s="219"/>
      <c r="M50" s="241" t="s">
        <v>168</v>
      </c>
      <c r="N50" s="266"/>
      <c r="O50" s="251" t="s">
        <v>37</v>
      </c>
      <c r="P50" s="95" t="s">
        <v>199</v>
      </c>
      <c r="Q50" s="190">
        <v>10000</v>
      </c>
      <c r="R50" s="96" t="s">
        <v>131</v>
      </c>
      <c r="S50" s="191" t="s">
        <v>38</v>
      </c>
      <c r="T50" s="93"/>
    </row>
    <row r="51" spans="1:20" s="4" customFormat="1" ht="27.95" customHeight="1" thickBot="1" x14ac:dyDescent="0.25">
      <c r="A51" s="43">
        <v>11.2</v>
      </c>
      <c r="B51" s="32" t="s">
        <v>69</v>
      </c>
      <c r="C51" s="24"/>
      <c r="D51" s="25"/>
      <c r="E51" s="25" t="s">
        <v>50</v>
      </c>
      <c r="F51" s="25" t="s">
        <v>50</v>
      </c>
      <c r="G51" s="25" t="s">
        <v>50</v>
      </c>
      <c r="H51" s="25" t="s">
        <v>50</v>
      </c>
      <c r="I51" s="25"/>
      <c r="J51" s="41"/>
      <c r="K51" s="263"/>
      <c r="L51" s="218"/>
      <c r="M51" s="321" t="s">
        <v>169</v>
      </c>
      <c r="N51" s="264"/>
      <c r="O51" s="58" t="s">
        <v>93</v>
      </c>
      <c r="P51" s="16" t="s">
        <v>98</v>
      </c>
      <c r="Q51" s="184">
        <v>20000</v>
      </c>
      <c r="R51" s="10" t="s">
        <v>103</v>
      </c>
      <c r="S51" s="99"/>
      <c r="T51" s="93"/>
    </row>
    <row r="52" spans="1:20" s="9" customFormat="1" ht="27.95" customHeight="1" thickBot="1" x14ac:dyDescent="0.35">
      <c r="A52" s="128">
        <v>12</v>
      </c>
      <c r="B52" s="129" t="s">
        <v>221</v>
      </c>
      <c r="C52" s="130"/>
      <c r="D52" s="130"/>
      <c r="E52" s="130"/>
      <c r="F52" s="130"/>
      <c r="G52" s="130"/>
      <c r="H52" s="130"/>
      <c r="I52" s="130"/>
      <c r="J52" s="130"/>
      <c r="K52" s="275" t="s">
        <v>149</v>
      </c>
      <c r="L52" s="275" t="s">
        <v>150</v>
      </c>
      <c r="M52" s="441"/>
      <c r="N52" s="316"/>
      <c r="O52" s="252"/>
      <c r="P52" s="114"/>
      <c r="Q52" s="154">
        <f>SUM(Q53:Q59)</f>
        <v>124500</v>
      </c>
      <c r="R52" s="109"/>
      <c r="S52" s="110"/>
      <c r="T52" s="104"/>
    </row>
    <row r="53" spans="1:20" s="4" customFormat="1" ht="27.95" customHeight="1" x14ac:dyDescent="0.2">
      <c r="A53" s="34">
        <v>12.1</v>
      </c>
      <c r="B53" s="146" t="s">
        <v>220</v>
      </c>
      <c r="C53" s="127"/>
      <c r="D53" s="127"/>
      <c r="E53" s="127"/>
      <c r="F53" s="127"/>
      <c r="G53" s="127"/>
      <c r="H53" s="127"/>
      <c r="I53" s="127"/>
      <c r="J53" s="127"/>
      <c r="K53" s="231"/>
      <c r="L53" s="213"/>
      <c r="M53" s="442" t="s">
        <v>231</v>
      </c>
      <c r="N53" s="233"/>
      <c r="O53" s="150"/>
      <c r="P53" s="151"/>
      <c r="Q53" s="152"/>
      <c r="R53" s="112"/>
      <c r="S53" s="126"/>
      <c r="T53" s="47"/>
    </row>
    <row r="54" spans="1:20" s="4" customFormat="1" ht="27.95" customHeight="1" x14ac:dyDescent="0.2">
      <c r="A54" s="35" t="s">
        <v>73</v>
      </c>
      <c r="B54" s="55" t="s">
        <v>75</v>
      </c>
      <c r="C54" s="20" t="s">
        <v>50</v>
      </c>
      <c r="D54" s="20" t="s">
        <v>50</v>
      </c>
      <c r="E54" s="20"/>
      <c r="F54" s="20"/>
      <c r="G54" s="20"/>
      <c r="H54" s="20"/>
      <c r="I54" s="20"/>
      <c r="J54" s="20"/>
      <c r="K54" s="234"/>
      <c r="L54" s="214"/>
      <c r="M54" s="229" t="s">
        <v>158</v>
      </c>
      <c r="N54" s="235"/>
      <c r="O54" s="59" t="s">
        <v>34</v>
      </c>
      <c r="P54" s="12" t="s">
        <v>27</v>
      </c>
      <c r="Q54" s="248">
        <v>77000</v>
      </c>
      <c r="R54" s="10" t="s">
        <v>103</v>
      </c>
      <c r="S54" s="157" t="s">
        <v>132</v>
      </c>
      <c r="T54" s="47"/>
    </row>
    <row r="55" spans="1:20" s="4" customFormat="1" ht="27.95" customHeight="1" x14ac:dyDescent="0.2">
      <c r="A55" s="35" t="s">
        <v>74</v>
      </c>
      <c r="B55" s="55" t="s">
        <v>222</v>
      </c>
      <c r="C55" s="20"/>
      <c r="D55" s="20" t="s">
        <v>50</v>
      </c>
      <c r="E55" s="20" t="s">
        <v>50</v>
      </c>
      <c r="F55" s="20"/>
      <c r="G55" s="20"/>
      <c r="H55" s="20"/>
      <c r="I55" s="20"/>
      <c r="J55" s="20"/>
      <c r="K55" s="234"/>
      <c r="L55" s="214"/>
      <c r="M55" s="229" t="s">
        <v>232</v>
      </c>
      <c r="N55" s="235"/>
      <c r="O55" s="59" t="s">
        <v>13</v>
      </c>
      <c r="P55" s="12" t="s">
        <v>27</v>
      </c>
      <c r="Q55" s="10">
        <v>0</v>
      </c>
      <c r="R55" s="10"/>
      <c r="S55" s="47"/>
      <c r="T55" s="47"/>
    </row>
    <row r="56" spans="1:20" s="4" customFormat="1" ht="27.95" customHeight="1" x14ac:dyDescent="0.2">
      <c r="A56" s="35">
        <v>12.2</v>
      </c>
      <c r="B56" s="55" t="s">
        <v>76</v>
      </c>
      <c r="C56" s="20"/>
      <c r="D56" s="20"/>
      <c r="E56" s="20"/>
      <c r="F56" s="20"/>
      <c r="G56" s="20"/>
      <c r="H56" s="20"/>
      <c r="I56" s="20"/>
      <c r="J56" s="20"/>
      <c r="K56" s="234"/>
      <c r="L56" s="214"/>
      <c r="M56" s="229" t="s">
        <v>156</v>
      </c>
      <c r="N56" s="235"/>
      <c r="O56" s="59" t="s">
        <v>13</v>
      </c>
      <c r="P56" s="12" t="s">
        <v>93</v>
      </c>
      <c r="Q56" s="10">
        <v>0</v>
      </c>
      <c r="R56" s="10"/>
      <c r="S56" s="47"/>
      <c r="T56" s="47"/>
    </row>
    <row r="57" spans="1:20" s="4" customFormat="1" ht="27.95" customHeight="1" x14ac:dyDescent="0.2">
      <c r="A57" s="35" t="s">
        <v>77</v>
      </c>
      <c r="B57" s="55" t="s">
        <v>79</v>
      </c>
      <c r="C57" s="20" t="s">
        <v>50</v>
      </c>
      <c r="D57" s="20"/>
      <c r="E57" s="20" t="s">
        <v>50</v>
      </c>
      <c r="F57" s="20"/>
      <c r="G57" s="20" t="s">
        <v>50</v>
      </c>
      <c r="H57" s="20"/>
      <c r="I57" s="20" t="s">
        <v>50</v>
      </c>
      <c r="J57" s="20"/>
      <c r="K57" s="421"/>
      <c r="L57" s="422"/>
      <c r="M57" s="229" t="s">
        <v>157</v>
      </c>
      <c r="N57" s="235"/>
      <c r="O57" s="59" t="s">
        <v>93</v>
      </c>
      <c r="P57" s="12" t="s">
        <v>13</v>
      </c>
      <c r="Q57" s="62">
        <v>7500</v>
      </c>
      <c r="R57" s="10" t="s">
        <v>110</v>
      </c>
      <c r="S57" s="47"/>
      <c r="T57" s="47"/>
    </row>
    <row r="58" spans="1:20" s="4" customFormat="1" ht="27.95" customHeight="1" x14ac:dyDescent="0.2">
      <c r="A58" s="35" t="s">
        <v>78</v>
      </c>
      <c r="B58" s="55" t="s">
        <v>194</v>
      </c>
      <c r="C58" s="20"/>
      <c r="D58" s="20" t="s">
        <v>50</v>
      </c>
      <c r="E58" s="20"/>
      <c r="F58" s="20"/>
      <c r="G58" s="20"/>
      <c r="H58" s="20"/>
      <c r="I58" s="20"/>
      <c r="J58" s="20"/>
      <c r="K58" s="421"/>
      <c r="L58" s="422"/>
      <c r="M58" s="229" t="s">
        <v>159</v>
      </c>
      <c r="N58" s="235"/>
      <c r="O58" s="59" t="s">
        <v>93</v>
      </c>
      <c r="P58" s="12" t="s">
        <v>99</v>
      </c>
      <c r="Q58" s="62">
        <v>20000</v>
      </c>
      <c r="R58" s="10" t="s">
        <v>112</v>
      </c>
      <c r="S58" s="47"/>
      <c r="T58" s="47"/>
    </row>
    <row r="59" spans="1:20" s="4" customFormat="1" ht="27.95" customHeight="1" thickBot="1" x14ac:dyDescent="0.25">
      <c r="A59" s="43">
        <v>12.3</v>
      </c>
      <c r="B59" s="148" t="s">
        <v>105</v>
      </c>
      <c r="C59" s="24"/>
      <c r="D59" s="24"/>
      <c r="E59" s="24" t="s">
        <v>50</v>
      </c>
      <c r="F59" s="24"/>
      <c r="G59" s="24"/>
      <c r="H59" s="24" t="s">
        <v>50</v>
      </c>
      <c r="I59" s="24"/>
      <c r="J59" s="24"/>
      <c r="K59" s="444"/>
      <c r="L59" s="445"/>
      <c r="M59" s="446" t="s">
        <v>230</v>
      </c>
      <c r="N59" s="447"/>
      <c r="O59" s="59" t="s">
        <v>93</v>
      </c>
      <c r="P59" s="12" t="s">
        <v>99</v>
      </c>
      <c r="Q59" s="62">
        <v>20000</v>
      </c>
      <c r="R59" s="10" t="s">
        <v>111</v>
      </c>
      <c r="S59" s="47"/>
      <c r="T59" s="47"/>
    </row>
    <row r="60" spans="1:20" s="9" customFormat="1" ht="27.95" customHeight="1" thickBot="1" x14ac:dyDescent="0.35">
      <c r="A60" s="128">
        <v>13</v>
      </c>
      <c r="B60" s="129" t="s">
        <v>81</v>
      </c>
      <c r="C60" s="130"/>
      <c r="D60" s="130"/>
      <c r="E60" s="130"/>
      <c r="F60" s="130"/>
      <c r="G60" s="130"/>
      <c r="H60" s="130"/>
      <c r="I60" s="130"/>
      <c r="J60" s="130"/>
      <c r="K60" s="416" t="s">
        <v>152</v>
      </c>
      <c r="L60" s="275" t="s">
        <v>151</v>
      </c>
      <c r="M60" s="441"/>
      <c r="N60" s="316"/>
      <c r="O60" s="250"/>
      <c r="P60" s="109"/>
      <c r="Q60" s="154">
        <f>SUM(Q61:Q63)</f>
        <v>10000</v>
      </c>
      <c r="R60" s="109"/>
      <c r="S60" s="110"/>
      <c r="T60" s="104"/>
    </row>
    <row r="61" spans="1:20" s="56" customFormat="1" ht="27.95" customHeight="1" x14ac:dyDescent="0.3">
      <c r="A61" s="159">
        <v>13.1</v>
      </c>
      <c r="B61" s="160" t="s">
        <v>80</v>
      </c>
      <c r="C61" s="90" t="s">
        <v>50</v>
      </c>
      <c r="D61" s="90"/>
      <c r="E61" s="90" t="s">
        <v>50</v>
      </c>
      <c r="F61" s="90"/>
      <c r="G61" s="90" t="s">
        <v>50</v>
      </c>
      <c r="H61" s="90"/>
      <c r="I61" s="90" t="s">
        <v>50</v>
      </c>
      <c r="J61" s="90"/>
      <c r="K61" s="231"/>
      <c r="L61" s="213"/>
      <c r="M61" s="232" t="s">
        <v>153</v>
      </c>
      <c r="N61" s="233"/>
      <c r="O61" s="253" t="s">
        <v>13</v>
      </c>
      <c r="P61" s="165" t="s">
        <v>93</v>
      </c>
      <c r="Q61" s="168">
        <v>6000</v>
      </c>
      <c r="R61" s="179" t="s">
        <v>108</v>
      </c>
      <c r="S61" s="180"/>
      <c r="T61" s="163"/>
    </row>
    <row r="62" spans="1:20" s="56" customFormat="1" ht="27.95" customHeight="1" thickBot="1" x14ac:dyDescent="0.35">
      <c r="A62" s="63">
        <v>13.2</v>
      </c>
      <c r="B62" s="55" t="s">
        <v>82</v>
      </c>
      <c r="C62" s="20" t="s">
        <v>50</v>
      </c>
      <c r="D62" s="20"/>
      <c r="E62" s="20" t="s">
        <v>50</v>
      </c>
      <c r="F62" s="20"/>
      <c r="G62" s="20" t="s">
        <v>50</v>
      </c>
      <c r="H62" s="20"/>
      <c r="I62" s="20" t="s">
        <v>50</v>
      </c>
      <c r="J62" s="20"/>
      <c r="K62" s="234"/>
      <c r="L62" s="214"/>
      <c r="M62" s="229" t="s">
        <v>154</v>
      </c>
      <c r="N62" s="235"/>
      <c r="O62" s="59" t="s">
        <v>13</v>
      </c>
      <c r="P62" s="7"/>
      <c r="Q62" s="11">
        <v>0</v>
      </c>
      <c r="R62" s="11"/>
      <c r="S62" s="181"/>
      <c r="T62" s="163"/>
    </row>
    <row r="63" spans="1:20" s="56" customFormat="1" ht="27.95" customHeight="1" thickBot="1" x14ac:dyDescent="0.35">
      <c r="A63" s="161">
        <v>13.3</v>
      </c>
      <c r="B63" s="162" t="s">
        <v>83</v>
      </c>
      <c r="C63" s="28"/>
      <c r="D63" s="28"/>
      <c r="E63" s="28"/>
      <c r="F63" s="28" t="s">
        <v>50</v>
      </c>
      <c r="G63" s="28"/>
      <c r="H63" s="28"/>
      <c r="I63" s="28"/>
      <c r="J63" s="28" t="s">
        <v>50</v>
      </c>
      <c r="K63" s="245"/>
      <c r="L63" s="217"/>
      <c r="M63" s="274" t="s">
        <v>155</v>
      </c>
      <c r="N63" s="262"/>
      <c r="O63" s="254" t="s">
        <v>13</v>
      </c>
      <c r="P63" s="18" t="s">
        <v>93</v>
      </c>
      <c r="Q63" s="169">
        <v>4000</v>
      </c>
      <c r="R63" s="179" t="s">
        <v>108</v>
      </c>
      <c r="S63" s="182"/>
      <c r="T63" s="163"/>
    </row>
    <row r="64" spans="1:20" s="56" customFormat="1" ht="27.95" customHeight="1" thickBot="1" x14ac:dyDescent="0.35">
      <c r="A64" s="171"/>
      <c r="B64" s="172"/>
      <c r="C64" s="173"/>
      <c r="D64" s="173"/>
      <c r="E64" s="173"/>
      <c r="F64" s="173"/>
      <c r="G64" s="173"/>
      <c r="H64" s="173"/>
      <c r="I64" s="173"/>
      <c r="J64" s="173"/>
      <c r="K64" s="277"/>
      <c r="L64" s="276"/>
      <c r="M64" s="276"/>
      <c r="N64" s="278"/>
      <c r="O64" s="174"/>
      <c r="P64" s="177" t="s">
        <v>106</v>
      </c>
      <c r="Q64" s="178" t="e">
        <f>SUM(Q60+Q52+Q49+Q46+Q40+Q36+Q31+Q25+Q23+Q15+Q13+Q9+Q4)</f>
        <v>#REF!</v>
      </c>
      <c r="R64" s="175"/>
      <c r="S64" s="176"/>
      <c r="T64" s="170"/>
    </row>
  </sheetData>
  <mergeCells count="10">
    <mergeCell ref="M59:N59"/>
    <mergeCell ref="K59:L59"/>
    <mergeCell ref="A2:I2"/>
    <mergeCell ref="M12:N12"/>
    <mergeCell ref="K13:L13"/>
    <mergeCell ref="M3:N3"/>
    <mergeCell ref="K57:L57"/>
    <mergeCell ref="K58:L58"/>
    <mergeCell ref="K25:L25"/>
    <mergeCell ref="M32:N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81"/>
  <sheetViews>
    <sheetView workbookViewId="0">
      <selection activeCell="B7" sqref="B7"/>
    </sheetView>
  </sheetViews>
  <sheetFormatPr defaultColWidth="9.140625" defaultRowHeight="18.75" x14ac:dyDescent="0.3"/>
  <cols>
    <col min="1" max="1" width="8.85546875" style="5" customWidth="1"/>
    <col min="2" max="2" width="69.7109375" style="33" customWidth="1"/>
    <col min="3" max="10" width="2.7109375" style="5" customWidth="1"/>
    <col min="11" max="11" width="12.85546875" style="5" hidden="1" customWidth="1"/>
    <col min="12" max="12" width="17.85546875" style="5" hidden="1" customWidth="1"/>
    <col min="13" max="13" width="13.5703125" style="37" customWidth="1"/>
    <col min="14" max="14" width="5.85546875" style="324" customWidth="1"/>
    <col min="15" max="15" width="13" style="362" customWidth="1"/>
    <col min="16" max="16" width="7.42578125" style="5" customWidth="1"/>
    <col min="17" max="17" width="11" style="362" customWidth="1"/>
    <col min="18" max="18" width="13.5703125" style="37" customWidth="1"/>
    <col min="19" max="19" width="13.5703125" style="324" customWidth="1"/>
    <col min="20" max="20" width="13.5703125" style="37" customWidth="1"/>
    <col min="21" max="21" width="13.5703125" style="324" customWidth="1"/>
    <col min="22" max="22" width="13.5703125" style="37" customWidth="1"/>
    <col min="23" max="23" width="13.5703125" style="506" customWidth="1"/>
    <col min="24" max="24" width="9.140625" style="391"/>
    <col min="25" max="25" width="16" style="1" bestFit="1" customWidth="1"/>
    <col min="26" max="26" width="15.42578125" style="56" customWidth="1"/>
    <col min="27" max="27" width="9.140625" style="56"/>
    <col min="28" max="28" width="11.7109375" style="56" bestFit="1" customWidth="1"/>
    <col min="29" max="50" width="9.140625" style="56"/>
    <col min="51" max="16384" width="9.140625" style="1"/>
  </cols>
  <sheetData>
    <row r="1" spans="1:50" ht="19.5" thickBot="1" x14ac:dyDescent="0.35">
      <c r="A1" s="255"/>
      <c r="B1" s="537" t="s">
        <v>198</v>
      </c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538"/>
      <c r="N1" s="539"/>
      <c r="O1" s="540"/>
      <c r="P1" s="256"/>
      <c r="Q1" s="540"/>
      <c r="R1" s="538"/>
      <c r="S1" s="539"/>
      <c r="T1" s="538"/>
      <c r="U1" s="539" t="s">
        <v>185</v>
      </c>
      <c r="V1" s="541"/>
    </row>
    <row r="2" spans="1:50" ht="19.5" thickBot="1" x14ac:dyDescent="0.35">
      <c r="A2" s="417" t="s">
        <v>238</v>
      </c>
      <c r="B2" s="418"/>
      <c r="C2" s="418"/>
      <c r="D2" s="418"/>
      <c r="E2" s="418"/>
      <c r="F2" s="418"/>
      <c r="G2" s="418"/>
      <c r="H2" s="418"/>
      <c r="I2" s="414"/>
      <c r="J2" s="6"/>
      <c r="K2" s="57"/>
      <c r="L2" s="52"/>
      <c r="M2" s="66"/>
      <c r="N2" s="356" t="s">
        <v>186</v>
      </c>
      <c r="O2" s="363"/>
      <c r="P2" s="52" t="s">
        <v>186</v>
      </c>
      <c r="Q2" s="363"/>
      <c r="R2" s="322" t="s">
        <v>180</v>
      </c>
      <c r="S2" s="322" t="s">
        <v>181</v>
      </c>
      <c r="T2" s="322" t="s">
        <v>179</v>
      </c>
      <c r="U2" s="472" t="s">
        <v>184</v>
      </c>
      <c r="V2" s="542"/>
      <c r="W2" s="507"/>
    </row>
    <row r="3" spans="1:50" ht="19.5" thickBot="1" x14ac:dyDescent="0.35">
      <c r="A3" s="49" t="s">
        <v>0</v>
      </c>
      <c r="B3" s="50" t="s">
        <v>8</v>
      </c>
      <c r="C3" s="51" t="s">
        <v>41</v>
      </c>
      <c r="D3" s="51" t="s">
        <v>42</v>
      </c>
      <c r="E3" s="51" t="s">
        <v>43</v>
      </c>
      <c r="F3" s="51" t="s">
        <v>44</v>
      </c>
      <c r="G3" s="51" t="s">
        <v>45</v>
      </c>
      <c r="H3" s="51" t="s">
        <v>46</v>
      </c>
      <c r="I3" s="51" t="s">
        <v>47</v>
      </c>
      <c r="J3" s="51" t="s">
        <v>48</v>
      </c>
      <c r="K3" s="105" t="s">
        <v>56</v>
      </c>
      <c r="L3" s="106" t="s">
        <v>57</v>
      </c>
      <c r="M3" s="106" t="s">
        <v>94</v>
      </c>
      <c r="N3" s="411" t="s">
        <v>192</v>
      </c>
      <c r="O3" s="412" t="s">
        <v>187</v>
      </c>
      <c r="P3" s="411" t="s">
        <v>193</v>
      </c>
      <c r="Q3" s="412" t="s">
        <v>188</v>
      </c>
      <c r="R3" s="106" t="s">
        <v>94</v>
      </c>
      <c r="S3" s="106" t="s">
        <v>94</v>
      </c>
      <c r="T3" s="106" t="s">
        <v>94</v>
      </c>
      <c r="U3" s="473" t="s">
        <v>94</v>
      </c>
      <c r="V3" s="473" t="s">
        <v>94</v>
      </c>
      <c r="W3" s="508"/>
    </row>
    <row r="4" spans="1:50" s="9" customFormat="1" ht="25.5" customHeight="1" thickBot="1" x14ac:dyDescent="0.35">
      <c r="A4" s="72">
        <v>1</v>
      </c>
      <c r="B4" s="73" t="s">
        <v>9</v>
      </c>
      <c r="C4" s="74"/>
      <c r="D4" s="74"/>
      <c r="E4" s="75"/>
      <c r="F4" s="74"/>
      <c r="G4" s="74"/>
      <c r="H4" s="74"/>
      <c r="I4" s="76"/>
      <c r="J4" s="77"/>
      <c r="K4" s="108"/>
      <c r="L4" s="109"/>
      <c r="M4" s="130">
        <f>SUM(M5:M8)</f>
        <v>0</v>
      </c>
      <c r="N4" s="130"/>
      <c r="O4" s="364"/>
      <c r="P4" s="342"/>
      <c r="Q4" s="371"/>
      <c r="R4" s="130">
        <f>SUM(R5:R8)</f>
        <v>0</v>
      </c>
      <c r="S4" s="130">
        <f>SUM(S5:S8)</f>
        <v>0</v>
      </c>
      <c r="T4" s="130">
        <f>SUM(T5:T8)</f>
        <v>0</v>
      </c>
      <c r="U4" s="132">
        <f>SUM(U5:U8)</f>
        <v>0</v>
      </c>
      <c r="V4" s="132">
        <f>SUM(V5:V8)</f>
        <v>0</v>
      </c>
      <c r="W4" s="509"/>
      <c r="X4" s="398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</row>
    <row r="5" spans="1:50" s="4" customFormat="1" ht="25.5" customHeight="1" x14ac:dyDescent="0.2">
      <c r="A5" s="78">
        <v>1.1000000000000001</v>
      </c>
      <c r="B5" s="246" t="s">
        <v>39</v>
      </c>
      <c r="C5" s="80" t="s">
        <v>50</v>
      </c>
      <c r="D5" s="80"/>
      <c r="E5" s="81"/>
      <c r="F5" s="82"/>
      <c r="G5" s="81" t="s">
        <v>50</v>
      </c>
      <c r="H5" s="81"/>
      <c r="I5" s="81"/>
      <c r="J5" s="81"/>
      <c r="K5" s="94" t="s">
        <v>58</v>
      </c>
      <c r="L5" s="95" t="s">
        <v>199</v>
      </c>
      <c r="M5" s="96">
        <v>0</v>
      </c>
      <c r="N5" s="96"/>
      <c r="O5" s="365"/>
      <c r="P5" s="343"/>
      <c r="Q5" s="372"/>
      <c r="R5" s="96">
        <v>0</v>
      </c>
      <c r="S5" s="96">
        <v>0</v>
      </c>
      <c r="T5" s="96">
        <v>0</v>
      </c>
      <c r="U5" s="463">
        <v>0</v>
      </c>
      <c r="V5" s="463">
        <v>0</v>
      </c>
      <c r="W5" s="503"/>
      <c r="X5" s="393"/>
      <c r="Z5" s="529"/>
      <c r="AA5" s="529"/>
      <c r="AB5" s="529"/>
      <c r="AC5" s="529"/>
      <c r="AD5" s="529"/>
      <c r="AE5" s="529"/>
      <c r="AF5" s="529"/>
      <c r="AG5" s="529"/>
      <c r="AH5" s="529"/>
      <c r="AI5" s="529"/>
      <c r="AJ5" s="529"/>
      <c r="AK5" s="529"/>
      <c r="AL5" s="529"/>
      <c r="AM5" s="529"/>
      <c r="AN5" s="529"/>
      <c r="AO5" s="529"/>
      <c r="AP5" s="529"/>
      <c r="AQ5" s="529"/>
      <c r="AR5" s="529"/>
      <c r="AS5" s="529"/>
      <c r="AT5" s="529"/>
      <c r="AU5" s="529"/>
      <c r="AV5" s="529"/>
      <c r="AW5" s="529"/>
      <c r="AX5" s="529"/>
    </row>
    <row r="6" spans="1:50" s="4" customFormat="1" ht="25.5" customHeight="1" x14ac:dyDescent="0.2">
      <c r="A6" s="35">
        <v>1.2</v>
      </c>
      <c r="B6" s="29" t="s">
        <v>40</v>
      </c>
      <c r="C6" s="70"/>
      <c r="D6" s="70" t="s">
        <v>50</v>
      </c>
      <c r="E6" s="71"/>
      <c r="F6" s="21"/>
      <c r="G6" s="71"/>
      <c r="H6" s="71" t="s">
        <v>50</v>
      </c>
      <c r="I6" s="71"/>
      <c r="J6" s="71"/>
      <c r="K6" s="98" t="s">
        <v>13</v>
      </c>
      <c r="L6" s="16" t="s">
        <v>199</v>
      </c>
      <c r="M6" s="10">
        <v>0</v>
      </c>
      <c r="N6" s="10"/>
      <c r="O6" s="62"/>
      <c r="P6" s="344"/>
      <c r="Q6" s="373"/>
      <c r="R6" s="10">
        <v>0</v>
      </c>
      <c r="S6" s="10">
        <v>0</v>
      </c>
      <c r="T6" s="10">
        <v>0</v>
      </c>
      <c r="U6" s="467">
        <v>0</v>
      </c>
      <c r="V6" s="467">
        <v>0</v>
      </c>
      <c r="W6" s="503"/>
      <c r="X6" s="393"/>
      <c r="Z6" s="529"/>
      <c r="AA6" s="529"/>
      <c r="AB6" s="529"/>
      <c r="AC6" s="529"/>
      <c r="AD6" s="529"/>
      <c r="AE6" s="529"/>
      <c r="AF6" s="529"/>
      <c r="AG6" s="529"/>
      <c r="AH6" s="529"/>
      <c r="AI6" s="529"/>
      <c r="AJ6" s="529"/>
      <c r="AK6" s="529"/>
      <c r="AL6" s="529"/>
      <c r="AM6" s="529"/>
      <c r="AN6" s="529"/>
      <c r="AO6" s="529"/>
      <c r="AP6" s="529"/>
      <c r="AQ6" s="529"/>
      <c r="AR6" s="529"/>
      <c r="AS6" s="529"/>
      <c r="AT6" s="529"/>
      <c r="AU6" s="529"/>
      <c r="AV6" s="529"/>
      <c r="AW6" s="529"/>
      <c r="AX6" s="529"/>
    </row>
    <row r="7" spans="1:50" s="4" customFormat="1" ht="25.5" customHeight="1" thickBot="1" x14ac:dyDescent="0.25">
      <c r="A7" s="35">
        <v>1.3</v>
      </c>
      <c r="B7" s="29" t="s">
        <v>200</v>
      </c>
      <c r="C7" s="70" t="s">
        <v>50</v>
      </c>
      <c r="D7" s="70"/>
      <c r="E7" s="71"/>
      <c r="F7" s="21"/>
      <c r="G7" s="71"/>
      <c r="H7" s="71" t="s">
        <v>50</v>
      </c>
      <c r="I7" s="71"/>
      <c r="J7" s="71"/>
      <c r="K7" s="98" t="s">
        <v>13</v>
      </c>
      <c r="L7" s="16" t="s">
        <v>199</v>
      </c>
      <c r="M7" s="10">
        <v>0</v>
      </c>
      <c r="N7" s="10"/>
      <c r="O7" s="62"/>
      <c r="P7" s="344"/>
      <c r="Q7" s="373"/>
      <c r="R7" s="10">
        <v>0</v>
      </c>
      <c r="S7" s="10">
        <v>0</v>
      </c>
      <c r="T7" s="10">
        <v>0</v>
      </c>
      <c r="U7" s="467">
        <v>0</v>
      </c>
      <c r="V7" s="467">
        <v>0</v>
      </c>
      <c r="W7" s="503"/>
      <c r="X7" s="393"/>
      <c r="Z7" s="529"/>
      <c r="AA7" s="529"/>
      <c r="AB7" s="529"/>
      <c r="AC7" s="529"/>
      <c r="AD7" s="529"/>
      <c r="AE7" s="529"/>
      <c r="AF7" s="529"/>
      <c r="AG7" s="529"/>
      <c r="AH7" s="529"/>
      <c r="AI7" s="529"/>
      <c r="AJ7" s="529"/>
      <c r="AK7" s="529"/>
      <c r="AL7" s="529"/>
      <c r="AM7" s="529"/>
      <c r="AN7" s="529"/>
      <c r="AO7" s="529"/>
      <c r="AP7" s="529"/>
      <c r="AQ7" s="529"/>
      <c r="AR7" s="529"/>
      <c r="AS7" s="529"/>
      <c r="AT7" s="529"/>
      <c r="AU7" s="529"/>
      <c r="AV7" s="529"/>
      <c r="AW7" s="529"/>
      <c r="AX7" s="529"/>
    </row>
    <row r="8" spans="1:50" s="4" customFormat="1" ht="25.5" customHeight="1" thickBot="1" x14ac:dyDescent="0.25">
      <c r="A8" s="65">
        <v>1.4</v>
      </c>
      <c r="B8" s="83" t="s">
        <v>104</v>
      </c>
      <c r="C8" s="84" t="s">
        <v>50</v>
      </c>
      <c r="D8" s="84"/>
      <c r="E8" s="85"/>
      <c r="F8" s="28"/>
      <c r="G8" s="85"/>
      <c r="H8" s="85"/>
      <c r="I8" s="85"/>
      <c r="J8" s="85"/>
      <c r="K8" s="100" t="s">
        <v>13</v>
      </c>
      <c r="L8" s="101" t="s">
        <v>199</v>
      </c>
      <c r="M8" s="102">
        <v>0</v>
      </c>
      <c r="N8" s="102"/>
      <c r="O8" s="119"/>
      <c r="P8" s="345"/>
      <c r="Q8" s="374"/>
      <c r="R8" s="102">
        <v>0</v>
      </c>
      <c r="S8" s="102">
        <v>0</v>
      </c>
      <c r="T8" s="102">
        <v>0</v>
      </c>
      <c r="U8" s="474">
        <v>0</v>
      </c>
      <c r="V8" s="474">
        <v>0</v>
      </c>
      <c r="W8" s="510"/>
      <c r="X8" s="400" t="s">
        <v>190</v>
      </c>
      <c r="Y8" s="527" t="s">
        <v>191</v>
      </c>
      <c r="Z8" s="529"/>
      <c r="AA8" s="529"/>
      <c r="AB8" s="529"/>
      <c r="AC8" s="529"/>
      <c r="AD8" s="529"/>
      <c r="AE8" s="529"/>
      <c r="AF8" s="529"/>
      <c r="AG8" s="529"/>
      <c r="AH8" s="529"/>
      <c r="AI8" s="529"/>
      <c r="AJ8" s="529"/>
      <c r="AK8" s="529"/>
      <c r="AL8" s="529"/>
      <c r="AM8" s="529"/>
      <c r="AN8" s="529"/>
      <c r="AO8" s="529"/>
      <c r="AP8" s="529"/>
      <c r="AQ8" s="529"/>
      <c r="AR8" s="529"/>
      <c r="AS8" s="529"/>
      <c r="AT8" s="529"/>
      <c r="AU8" s="529"/>
      <c r="AV8" s="529"/>
      <c r="AW8" s="529"/>
      <c r="AX8" s="529"/>
    </row>
    <row r="9" spans="1:50" s="9" customFormat="1" ht="25.5" customHeight="1" thickBot="1" x14ac:dyDescent="0.35">
      <c r="A9" s="72">
        <v>2</v>
      </c>
      <c r="B9" s="86" t="s">
        <v>10</v>
      </c>
      <c r="C9" s="87"/>
      <c r="D9" s="87"/>
      <c r="E9" s="87"/>
      <c r="F9" s="87"/>
      <c r="G9" s="87"/>
      <c r="H9" s="87"/>
      <c r="I9" s="88"/>
      <c r="J9" s="89"/>
      <c r="K9" s="113"/>
      <c r="L9" s="114"/>
      <c r="M9" s="154">
        <f>SUM(M10:M12)</f>
        <v>1000</v>
      </c>
      <c r="N9" s="183"/>
      <c r="O9" s="364"/>
      <c r="P9" s="342"/>
      <c r="Q9" s="371"/>
      <c r="R9" s="154">
        <f>SUM(R10:R12)</f>
        <v>800</v>
      </c>
      <c r="S9" s="154">
        <f>SUM(S10:S12)</f>
        <v>200</v>
      </c>
      <c r="T9" s="154">
        <f>SUM(T10:T12)</f>
        <v>1000</v>
      </c>
      <c r="U9" s="475">
        <v>0</v>
      </c>
      <c r="V9" s="482">
        <f>SUM(V10:V12)</f>
        <v>1000</v>
      </c>
      <c r="W9" s="511"/>
      <c r="X9" s="399">
        <v>1</v>
      </c>
      <c r="Y9" s="528">
        <f>SUM(O12+O21+O22+O33+O34+Q35+O42+O47+O50+O57+O58-10000)</f>
        <v>28800</v>
      </c>
      <c r="Z9" s="56"/>
      <c r="AA9" s="529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</row>
    <row r="10" spans="1:50" ht="25.5" customHeight="1" x14ac:dyDescent="0.3">
      <c r="A10" s="78">
        <v>2.1</v>
      </c>
      <c r="B10" s="79" t="s">
        <v>51</v>
      </c>
      <c r="C10" s="82" t="s">
        <v>50</v>
      </c>
      <c r="D10" s="82"/>
      <c r="E10" s="90"/>
      <c r="F10" s="90"/>
      <c r="G10" s="90"/>
      <c r="H10" s="90"/>
      <c r="I10" s="90"/>
      <c r="J10" s="91"/>
      <c r="K10" s="94" t="s">
        <v>13</v>
      </c>
      <c r="L10" s="116"/>
      <c r="M10" s="96">
        <v>0</v>
      </c>
      <c r="N10" s="96"/>
      <c r="O10" s="366"/>
      <c r="P10" s="346"/>
      <c r="Q10" s="375"/>
      <c r="R10" s="96">
        <v>0</v>
      </c>
      <c r="S10" s="96">
        <v>0</v>
      </c>
      <c r="T10" s="96">
        <v>0</v>
      </c>
      <c r="U10" s="463">
        <v>0</v>
      </c>
      <c r="V10" s="463">
        <v>0</v>
      </c>
      <c r="W10" s="512"/>
      <c r="X10" s="399">
        <v>2</v>
      </c>
      <c r="Y10" s="528">
        <f>SUM(O24+Q24+Q35+O14)</f>
        <v>18500</v>
      </c>
    </row>
    <row r="11" spans="1:50" ht="25.5" customHeight="1" x14ac:dyDescent="0.3">
      <c r="A11" s="35">
        <v>2.2000000000000002</v>
      </c>
      <c r="B11" s="29" t="s">
        <v>52</v>
      </c>
      <c r="C11" s="21"/>
      <c r="D11" s="21"/>
      <c r="E11" s="20" t="s">
        <v>50</v>
      </c>
      <c r="F11" s="20"/>
      <c r="G11" s="20"/>
      <c r="H11" s="20" t="s">
        <v>50</v>
      </c>
      <c r="I11" s="20"/>
      <c r="J11" s="38"/>
      <c r="K11" s="98" t="s">
        <v>13</v>
      </c>
      <c r="L11" s="15"/>
      <c r="M11" s="10">
        <v>0</v>
      </c>
      <c r="N11" s="10"/>
      <c r="O11" s="367"/>
      <c r="P11" s="347"/>
      <c r="Q11" s="376"/>
      <c r="R11" s="10">
        <v>0</v>
      </c>
      <c r="S11" s="10">
        <v>0</v>
      </c>
      <c r="T11" s="10">
        <v>0</v>
      </c>
      <c r="U11" s="467">
        <v>0</v>
      </c>
      <c r="V11" s="467">
        <v>0</v>
      </c>
      <c r="W11" s="513"/>
      <c r="X11" s="399">
        <v>3</v>
      </c>
      <c r="Y11" s="528">
        <f>SUM(O28+O30+O43+O44+O45+Q47+Q50+O51+O54+Q58+Q57/2+O61+O63)</f>
        <v>155700</v>
      </c>
      <c r="AA11" s="529"/>
    </row>
    <row r="12" spans="1:50" ht="25.5" customHeight="1" thickBot="1" x14ac:dyDescent="0.35">
      <c r="A12" s="65">
        <v>2.2999999999999998</v>
      </c>
      <c r="B12" s="83" t="s">
        <v>55</v>
      </c>
      <c r="C12" s="28"/>
      <c r="D12" s="28"/>
      <c r="E12" s="27" t="s">
        <v>50</v>
      </c>
      <c r="F12" s="27"/>
      <c r="G12" s="27"/>
      <c r="H12" s="27"/>
      <c r="I12" s="27" t="s">
        <v>50</v>
      </c>
      <c r="J12" s="92"/>
      <c r="K12" s="120" t="s">
        <v>93</v>
      </c>
      <c r="L12" s="121"/>
      <c r="M12" s="122">
        <v>1000</v>
      </c>
      <c r="N12" s="370">
        <v>1</v>
      </c>
      <c r="O12" s="320">
        <v>800</v>
      </c>
      <c r="P12" s="348">
        <v>6</v>
      </c>
      <c r="Q12" s="377">
        <v>200</v>
      </c>
      <c r="R12" s="122">
        <v>800</v>
      </c>
      <c r="S12" s="325">
        <v>200</v>
      </c>
      <c r="T12" s="122">
        <v>1000</v>
      </c>
      <c r="U12" s="476">
        <v>0</v>
      </c>
      <c r="V12" s="377">
        <v>1000</v>
      </c>
      <c r="W12" s="514"/>
      <c r="X12" s="399">
        <v>4</v>
      </c>
      <c r="Y12" s="528">
        <f>SUM(O48+Q57/2+Q61+Q63)</f>
        <v>53000</v>
      </c>
      <c r="AA12" s="529"/>
    </row>
    <row r="13" spans="1:50" s="9" customFormat="1" ht="25.5" customHeight="1" thickBot="1" x14ac:dyDescent="0.35">
      <c r="A13" s="128">
        <v>3</v>
      </c>
      <c r="B13" s="129" t="s">
        <v>1</v>
      </c>
      <c r="C13" s="130"/>
      <c r="D13" s="130"/>
      <c r="E13" s="130"/>
      <c r="F13" s="130"/>
      <c r="G13" s="130"/>
      <c r="H13" s="130"/>
      <c r="I13" s="131"/>
      <c r="J13" s="132"/>
      <c r="K13" s="113"/>
      <c r="L13" s="114"/>
      <c r="M13" s="154">
        <f>SUM(M14:M14)</f>
        <v>500</v>
      </c>
      <c r="N13" s="183"/>
      <c r="O13" s="364"/>
      <c r="P13" s="342"/>
      <c r="Q13" s="371"/>
      <c r="R13" s="154">
        <f>SUM(R14:R14)</f>
        <v>500</v>
      </c>
      <c r="S13" s="183">
        <v>0</v>
      </c>
      <c r="T13" s="154">
        <f>SUM(T14:T14)</f>
        <v>500</v>
      </c>
      <c r="U13" s="475">
        <v>0</v>
      </c>
      <c r="V13" s="482">
        <f>SUM(V14:V14)</f>
        <v>500</v>
      </c>
      <c r="W13" s="511"/>
      <c r="X13" s="399">
        <v>5</v>
      </c>
      <c r="Y13" s="528">
        <f>SUM(O29+Q30+O37+O38+O39+O59)</f>
        <v>43800</v>
      </c>
      <c r="Z13" s="529"/>
      <c r="AA13" s="529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</row>
    <row r="14" spans="1:50" s="4" customFormat="1" ht="25.5" customHeight="1" thickBot="1" x14ac:dyDescent="0.25">
      <c r="A14" s="78">
        <v>3.1</v>
      </c>
      <c r="B14" s="79" t="s">
        <v>14</v>
      </c>
      <c r="C14" s="90" t="s">
        <v>50</v>
      </c>
      <c r="D14" s="82"/>
      <c r="E14" s="82"/>
      <c r="F14" s="82"/>
      <c r="G14" s="82"/>
      <c r="H14" s="82" t="s">
        <v>50</v>
      </c>
      <c r="I14" s="82"/>
      <c r="J14" s="133"/>
      <c r="K14" s="94" t="s">
        <v>199</v>
      </c>
      <c r="L14" s="95" t="s">
        <v>13</v>
      </c>
      <c r="M14" s="96">
        <v>500</v>
      </c>
      <c r="N14" s="179">
        <v>2</v>
      </c>
      <c r="O14" s="168">
        <v>500</v>
      </c>
      <c r="P14" s="353"/>
      <c r="Q14" s="382"/>
      <c r="R14" s="96">
        <v>500</v>
      </c>
      <c r="S14" s="96">
        <v>0</v>
      </c>
      <c r="T14" s="96">
        <v>500</v>
      </c>
      <c r="U14" s="463">
        <v>0</v>
      </c>
      <c r="V14" s="463">
        <v>500</v>
      </c>
      <c r="W14" s="512"/>
      <c r="X14" s="533">
        <v>6</v>
      </c>
      <c r="Y14" s="534">
        <f>SUM(Q12+Q28)</f>
        <v>4200</v>
      </c>
      <c r="Z14" s="529"/>
      <c r="AA14" s="529"/>
      <c r="AB14" s="529"/>
      <c r="AC14" s="529"/>
      <c r="AD14" s="529"/>
      <c r="AE14" s="529"/>
      <c r="AF14" s="529"/>
      <c r="AG14" s="529"/>
      <c r="AH14" s="529"/>
      <c r="AI14" s="529"/>
      <c r="AJ14" s="529"/>
      <c r="AK14" s="529"/>
      <c r="AL14" s="529"/>
      <c r="AM14" s="529"/>
      <c r="AN14" s="529"/>
      <c r="AO14" s="529"/>
      <c r="AP14" s="529"/>
      <c r="AQ14" s="529"/>
      <c r="AR14" s="529"/>
      <c r="AS14" s="529"/>
      <c r="AT14" s="529"/>
      <c r="AU14" s="529"/>
      <c r="AV14" s="529"/>
      <c r="AW14" s="529"/>
      <c r="AX14" s="529"/>
    </row>
    <row r="15" spans="1:50" s="4" customFormat="1" ht="25.5" customHeight="1" thickBot="1" x14ac:dyDescent="0.25">
      <c r="A15" s="128">
        <v>4</v>
      </c>
      <c r="B15" s="129" t="s">
        <v>11</v>
      </c>
      <c r="C15" s="130"/>
      <c r="D15" s="130"/>
      <c r="E15" s="130"/>
      <c r="F15" s="130"/>
      <c r="G15" s="130"/>
      <c r="H15" s="130"/>
      <c r="I15" s="131"/>
      <c r="J15" s="132"/>
      <c r="K15" s="113"/>
      <c r="L15" s="114"/>
      <c r="M15" s="154">
        <f>SUM(M16:M22)</f>
        <v>1500</v>
      </c>
      <c r="N15" s="183"/>
      <c r="O15" s="364"/>
      <c r="P15" s="342"/>
      <c r="Q15" s="371"/>
      <c r="R15" s="154">
        <f>SUM(R16:R22)</f>
        <v>1500</v>
      </c>
      <c r="S15" s="183">
        <v>0</v>
      </c>
      <c r="T15" s="154">
        <f>SUM(T16:T22)</f>
        <v>1500</v>
      </c>
      <c r="U15" s="475">
        <v>0</v>
      </c>
      <c r="V15" s="543">
        <f>SUM(V16:V22)</f>
        <v>1500</v>
      </c>
      <c r="W15" s="511"/>
      <c r="X15" s="535" t="s">
        <v>179</v>
      </c>
      <c r="Y15" s="536">
        <f>SUM(Y9:Y14)</f>
        <v>304000</v>
      </c>
      <c r="Z15" s="530"/>
      <c r="AA15" s="529"/>
      <c r="AB15" s="529"/>
      <c r="AC15" s="529"/>
      <c r="AD15" s="529"/>
      <c r="AE15" s="529"/>
      <c r="AF15" s="529"/>
      <c r="AG15" s="529"/>
      <c r="AH15" s="529"/>
      <c r="AI15" s="529"/>
      <c r="AJ15" s="529"/>
      <c r="AK15" s="529"/>
      <c r="AL15" s="529"/>
      <c r="AM15" s="529"/>
      <c r="AN15" s="529"/>
      <c r="AO15" s="529"/>
      <c r="AP15" s="529"/>
      <c r="AQ15" s="529"/>
      <c r="AR15" s="529"/>
      <c r="AS15" s="529"/>
      <c r="AT15" s="529"/>
      <c r="AU15" s="529"/>
      <c r="AV15" s="529"/>
      <c r="AW15" s="529"/>
      <c r="AX15" s="529"/>
    </row>
    <row r="16" spans="1:50" s="4" customFormat="1" ht="25.5" customHeight="1" x14ac:dyDescent="0.2">
      <c r="A16" s="78">
        <v>4.0999999999999996</v>
      </c>
      <c r="B16" s="79" t="s">
        <v>15</v>
      </c>
      <c r="C16" s="90"/>
      <c r="D16" s="82" t="s">
        <v>50</v>
      </c>
      <c r="E16" s="82" t="s">
        <v>50</v>
      </c>
      <c r="F16" s="82" t="s">
        <v>50</v>
      </c>
      <c r="G16" s="82" t="s">
        <v>50</v>
      </c>
      <c r="H16" s="82" t="s">
        <v>50</v>
      </c>
      <c r="I16" s="82" t="s">
        <v>50</v>
      </c>
      <c r="J16" s="133" t="s">
        <v>50</v>
      </c>
      <c r="K16" s="94" t="s">
        <v>16</v>
      </c>
      <c r="L16" s="95" t="s">
        <v>72</v>
      </c>
      <c r="M16" s="96">
        <v>0</v>
      </c>
      <c r="N16" s="96"/>
      <c r="O16" s="365"/>
      <c r="P16" s="343"/>
      <c r="Q16" s="372"/>
      <c r="R16" s="96">
        <v>0</v>
      </c>
      <c r="S16" s="96">
        <v>0</v>
      </c>
      <c r="T16" s="96">
        <v>0</v>
      </c>
      <c r="U16" s="463">
        <v>0</v>
      </c>
      <c r="V16" s="463">
        <v>0</v>
      </c>
      <c r="W16" s="503"/>
      <c r="X16" s="393"/>
      <c r="Y16" s="530"/>
      <c r="Z16" s="529"/>
      <c r="AA16" s="529"/>
      <c r="AB16" s="529"/>
      <c r="AC16" s="529"/>
      <c r="AD16" s="529"/>
      <c r="AE16" s="529"/>
      <c r="AF16" s="529"/>
      <c r="AG16" s="529"/>
      <c r="AH16" s="529"/>
      <c r="AI16" s="529"/>
      <c r="AJ16" s="529"/>
      <c r="AK16" s="529"/>
      <c r="AL16" s="529"/>
      <c r="AM16" s="529"/>
      <c r="AN16" s="529"/>
      <c r="AO16" s="529"/>
      <c r="AP16" s="529"/>
      <c r="AQ16" s="529"/>
      <c r="AR16" s="529"/>
      <c r="AS16" s="529"/>
      <c r="AT16" s="529"/>
      <c r="AU16" s="529"/>
      <c r="AV16" s="529"/>
      <c r="AW16" s="529"/>
    </row>
    <row r="17" spans="1:50" s="4" customFormat="1" ht="25.5" customHeight="1" x14ac:dyDescent="0.3">
      <c r="A17" s="35">
        <v>4.2</v>
      </c>
      <c r="B17" s="29" t="s">
        <v>17</v>
      </c>
      <c r="C17" s="20"/>
      <c r="D17" s="21" t="s">
        <v>50</v>
      </c>
      <c r="E17" s="21" t="s">
        <v>50</v>
      </c>
      <c r="F17" s="21" t="s">
        <v>50</v>
      </c>
      <c r="G17" s="21" t="s">
        <v>50</v>
      </c>
      <c r="H17" s="21" t="s">
        <v>50</v>
      </c>
      <c r="I17" s="21" t="s">
        <v>50</v>
      </c>
      <c r="J17" s="39" t="s">
        <v>50</v>
      </c>
      <c r="K17" s="98" t="s">
        <v>16</v>
      </c>
      <c r="L17" s="16" t="s">
        <v>72</v>
      </c>
      <c r="M17" s="10">
        <v>0</v>
      </c>
      <c r="N17" s="10"/>
      <c r="O17" s="62"/>
      <c r="P17" s="344"/>
      <c r="Q17" s="373"/>
      <c r="R17" s="10">
        <v>0</v>
      </c>
      <c r="S17" s="10">
        <v>0</v>
      </c>
      <c r="T17" s="10">
        <v>0</v>
      </c>
      <c r="U17" s="467">
        <v>0</v>
      </c>
      <c r="V17" s="467">
        <v>0</v>
      </c>
      <c r="W17" s="503"/>
      <c r="X17" s="398"/>
      <c r="Y17" s="410"/>
      <c r="Z17" s="56"/>
      <c r="AA17" s="529"/>
      <c r="AB17" s="529"/>
      <c r="AC17" s="529"/>
      <c r="AD17" s="529"/>
      <c r="AE17" s="529"/>
      <c r="AF17" s="529"/>
      <c r="AG17" s="529"/>
      <c r="AH17" s="529"/>
      <c r="AI17" s="529"/>
      <c r="AJ17" s="529"/>
      <c r="AK17" s="529"/>
      <c r="AL17" s="529"/>
      <c r="AM17" s="529"/>
      <c r="AN17" s="529"/>
      <c r="AO17" s="529"/>
      <c r="AP17" s="529"/>
      <c r="AQ17" s="529"/>
      <c r="AR17" s="529"/>
      <c r="AS17" s="529"/>
      <c r="AT17" s="529"/>
      <c r="AU17" s="529"/>
      <c r="AV17" s="529"/>
      <c r="AW17" s="529"/>
    </row>
    <row r="18" spans="1:50" s="9" customFormat="1" ht="25.5" customHeight="1" x14ac:dyDescent="0.3">
      <c r="A18" s="35">
        <v>4.3</v>
      </c>
      <c r="B18" s="29" t="s">
        <v>54</v>
      </c>
      <c r="C18" s="20"/>
      <c r="D18" s="21" t="s">
        <v>50</v>
      </c>
      <c r="E18" s="21" t="s">
        <v>50</v>
      </c>
      <c r="F18" s="21" t="s">
        <v>50</v>
      </c>
      <c r="G18" s="21" t="s">
        <v>50</v>
      </c>
      <c r="H18" s="21" t="s">
        <v>50</v>
      </c>
      <c r="I18" s="21" t="s">
        <v>50</v>
      </c>
      <c r="J18" s="39" t="s">
        <v>50</v>
      </c>
      <c r="K18" s="98" t="s">
        <v>16</v>
      </c>
      <c r="L18" s="16" t="s">
        <v>72</v>
      </c>
      <c r="M18" s="10">
        <v>0</v>
      </c>
      <c r="N18" s="10"/>
      <c r="O18" s="62"/>
      <c r="P18" s="344"/>
      <c r="Q18" s="373"/>
      <c r="R18" s="10">
        <v>0</v>
      </c>
      <c r="S18" s="10">
        <v>0</v>
      </c>
      <c r="T18" s="10">
        <v>0</v>
      </c>
      <c r="U18" s="467">
        <v>0</v>
      </c>
      <c r="V18" s="467">
        <v>0</v>
      </c>
      <c r="W18" s="503"/>
      <c r="X18" s="393"/>
      <c r="Y18" s="529"/>
      <c r="Z18" s="529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</row>
    <row r="19" spans="1:50" s="4" customFormat="1" ht="25.5" customHeight="1" x14ac:dyDescent="0.2">
      <c r="A19" s="35">
        <v>4.4000000000000004</v>
      </c>
      <c r="B19" s="29" t="s">
        <v>18</v>
      </c>
      <c r="C19" s="20"/>
      <c r="D19" s="21" t="s">
        <v>50</v>
      </c>
      <c r="E19" s="21" t="s">
        <v>50</v>
      </c>
      <c r="F19" s="21" t="s">
        <v>50</v>
      </c>
      <c r="G19" s="21" t="s">
        <v>50</v>
      </c>
      <c r="H19" s="21" t="s">
        <v>50</v>
      </c>
      <c r="I19" s="21" t="s">
        <v>50</v>
      </c>
      <c r="J19" s="39" t="s">
        <v>50</v>
      </c>
      <c r="K19" s="98" t="s">
        <v>16</v>
      </c>
      <c r="L19" s="16" t="s">
        <v>72</v>
      </c>
      <c r="M19" s="10">
        <v>0</v>
      </c>
      <c r="N19" s="10"/>
      <c r="O19" s="62"/>
      <c r="P19" s="344"/>
      <c r="Q19" s="373"/>
      <c r="R19" s="10">
        <v>0</v>
      </c>
      <c r="S19" s="10">
        <v>0</v>
      </c>
      <c r="T19" s="10">
        <v>0</v>
      </c>
      <c r="U19" s="467">
        <v>0</v>
      </c>
      <c r="V19" s="467">
        <v>0</v>
      </c>
      <c r="W19" s="503"/>
      <c r="X19" s="393"/>
      <c r="Z19" s="529"/>
      <c r="AA19" s="529"/>
      <c r="AB19" s="531"/>
      <c r="AC19" s="529"/>
      <c r="AD19" s="529"/>
      <c r="AE19" s="529"/>
      <c r="AF19" s="529"/>
      <c r="AG19" s="529"/>
      <c r="AH19" s="529"/>
      <c r="AI19" s="529"/>
      <c r="AJ19" s="529"/>
      <c r="AK19" s="529"/>
      <c r="AL19" s="529"/>
      <c r="AM19" s="529"/>
      <c r="AN19" s="529"/>
      <c r="AO19" s="529"/>
      <c r="AP19" s="529"/>
      <c r="AQ19" s="529"/>
      <c r="AR19" s="529"/>
      <c r="AS19" s="529"/>
      <c r="AT19" s="529"/>
      <c r="AU19" s="529"/>
      <c r="AV19" s="529"/>
      <c r="AW19" s="529"/>
      <c r="AX19" s="529"/>
    </row>
    <row r="20" spans="1:50" s="4" customFormat="1" ht="25.5" customHeight="1" x14ac:dyDescent="0.2">
      <c r="A20" s="35">
        <v>4.5</v>
      </c>
      <c r="B20" s="29" t="s">
        <v>53</v>
      </c>
      <c r="C20" s="20"/>
      <c r="D20" s="21" t="s">
        <v>50</v>
      </c>
      <c r="E20" s="21" t="s">
        <v>50</v>
      </c>
      <c r="F20" s="21" t="s">
        <v>50</v>
      </c>
      <c r="G20" s="21" t="s">
        <v>50</v>
      </c>
      <c r="H20" s="21" t="s">
        <v>50</v>
      </c>
      <c r="I20" s="21" t="s">
        <v>50</v>
      </c>
      <c r="J20" s="39" t="s">
        <v>50</v>
      </c>
      <c r="K20" s="98" t="s">
        <v>16</v>
      </c>
      <c r="L20" s="16" t="s">
        <v>199</v>
      </c>
      <c r="M20" s="10">
        <v>0</v>
      </c>
      <c r="N20" s="10"/>
      <c r="O20" s="62"/>
      <c r="P20" s="344"/>
      <c r="Q20" s="373"/>
      <c r="R20" s="10">
        <v>0</v>
      </c>
      <c r="S20" s="10">
        <v>0</v>
      </c>
      <c r="T20" s="10">
        <v>0</v>
      </c>
      <c r="U20" s="467">
        <v>0</v>
      </c>
      <c r="V20" s="467">
        <v>0</v>
      </c>
      <c r="W20" s="503"/>
      <c r="X20" s="393"/>
      <c r="Z20" s="529"/>
      <c r="AA20" s="529"/>
      <c r="AB20" s="531"/>
      <c r="AC20" s="529"/>
      <c r="AD20" s="529"/>
      <c r="AE20" s="529"/>
      <c r="AF20" s="529"/>
      <c r="AG20" s="529"/>
      <c r="AH20" s="529"/>
      <c r="AI20" s="529"/>
      <c r="AJ20" s="529"/>
      <c r="AK20" s="529"/>
      <c r="AL20" s="529"/>
      <c r="AM20" s="529"/>
      <c r="AN20" s="529"/>
      <c r="AO20" s="529"/>
      <c r="AP20" s="529"/>
      <c r="AQ20" s="529"/>
      <c r="AR20" s="529"/>
      <c r="AS20" s="529"/>
      <c r="AT20" s="529"/>
      <c r="AU20" s="529"/>
      <c r="AV20" s="529"/>
      <c r="AW20" s="529"/>
      <c r="AX20" s="529"/>
    </row>
    <row r="21" spans="1:50" s="4" customFormat="1" ht="25.5" customHeight="1" x14ac:dyDescent="0.2">
      <c r="A21" s="35">
        <v>4.5999999999999996</v>
      </c>
      <c r="B21" s="29" t="s">
        <v>59</v>
      </c>
      <c r="C21" s="20"/>
      <c r="D21" s="21"/>
      <c r="E21" s="21"/>
      <c r="F21" s="21"/>
      <c r="G21" s="21" t="s">
        <v>50</v>
      </c>
      <c r="H21" s="21"/>
      <c r="I21" s="21"/>
      <c r="J21" s="39"/>
      <c r="K21" s="98" t="s">
        <v>93</v>
      </c>
      <c r="L21" s="16"/>
      <c r="M21" s="46">
        <v>500</v>
      </c>
      <c r="N21" s="491">
        <v>1</v>
      </c>
      <c r="O21" s="62">
        <v>500</v>
      </c>
      <c r="P21" s="344"/>
      <c r="Q21" s="373"/>
      <c r="R21" s="46">
        <v>500</v>
      </c>
      <c r="S21" s="10">
        <v>0</v>
      </c>
      <c r="T21" s="46">
        <v>500</v>
      </c>
      <c r="U21" s="467">
        <v>0</v>
      </c>
      <c r="V21" s="544">
        <v>500</v>
      </c>
      <c r="W21" s="507"/>
      <c r="X21" s="393"/>
      <c r="Z21" s="529"/>
      <c r="AA21" s="529"/>
      <c r="AB21" s="531"/>
      <c r="AC21" s="529"/>
      <c r="AD21" s="529"/>
      <c r="AE21" s="529"/>
      <c r="AF21" s="529"/>
      <c r="AG21" s="529"/>
      <c r="AH21" s="529"/>
      <c r="AI21" s="529"/>
      <c r="AJ21" s="529"/>
      <c r="AK21" s="529"/>
      <c r="AL21" s="529"/>
      <c r="AM21" s="529"/>
      <c r="AN21" s="529"/>
      <c r="AO21" s="529"/>
      <c r="AP21" s="529"/>
      <c r="AQ21" s="529"/>
      <c r="AR21" s="529"/>
      <c r="AS21" s="529"/>
      <c r="AT21" s="529"/>
      <c r="AU21" s="529"/>
      <c r="AV21" s="529"/>
      <c r="AW21" s="529"/>
      <c r="AX21" s="529"/>
    </row>
    <row r="22" spans="1:50" s="4" customFormat="1" ht="25.5" customHeight="1" thickBot="1" x14ac:dyDescent="0.25">
      <c r="A22" s="65">
        <v>4.7</v>
      </c>
      <c r="B22" s="83" t="s">
        <v>137</v>
      </c>
      <c r="C22" s="27"/>
      <c r="D22" s="28"/>
      <c r="E22" s="28"/>
      <c r="F22" s="28"/>
      <c r="G22" s="28" t="s">
        <v>50</v>
      </c>
      <c r="H22" s="28" t="s">
        <v>50</v>
      </c>
      <c r="I22" s="28"/>
      <c r="J22" s="42"/>
      <c r="K22" s="100" t="s">
        <v>93</v>
      </c>
      <c r="L22" s="101" t="s">
        <v>16</v>
      </c>
      <c r="M22" s="119">
        <v>1000</v>
      </c>
      <c r="N22" s="491">
        <v>1</v>
      </c>
      <c r="O22" s="119">
        <v>1000</v>
      </c>
      <c r="P22" s="345"/>
      <c r="Q22" s="374"/>
      <c r="R22" s="119">
        <v>1000</v>
      </c>
      <c r="S22" s="326">
        <v>0</v>
      </c>
      <c r="T22" s="119">
        <v>1000</v>
      </c>
      <c r="U22" s="477">
        <v>0</v>
      </c>
      <c r="V22" s="374">
        <v>1000</v>
      </c>
      <c r="W22" s="502"/>
      <c r="X22" s="393"/>
      <c r="Z22" s="529"/>
      <c r="AA22" s="529"/>
      <c r="AB22" s="531"/>
      <c r="AC22" s="529"/>
      <c r="AD22" s="529"/>
      <c r="AE22" s="529"/>
      <c r="AF22" s="529"/>
      <c r="AG22" s="529"/>
      <c r="AH22" s="529"/>
      <c r="AI22" s="529"/>
      <c r="AJ22" s="529"/>
      <c r="AK22" s="529"/>
      <c r="AL22" s="529"/>
      <c r="AM22" s="529"/>
      <c r="AN22" s="529"/>
      <c r="AO22" s="529"/>
      <c r="AP22" s="529"/>
      <c r="AQ22" s="529"/>
      <c r="AR22" s="529"/>
      <c r="AS22" s="529"/>
      <c r="AT22" s="529"/>
      <c r="AU22" s="529"/>
      <c r="AV22" s="529"/>
      <c r="AW22" s="529"/>
      <c r="AX22" s="529"/>
    </row>
    <row r="23" spans="1:50" s="4" customFormat="1" ht="25.5" customHeight="1" thickBot="1" x14ac:dyDescent="0.25">
      <c r="A23" s="128">
        <v>5</v>
      </c>
      <c r="B23" s="129" t="s">
        <v>19</v>
      </c>
      <c r="C23" s="130"/>
      <c r="D23" s="130"/>
      <c r="E23" s="130"/>
      <c r="F23" s="130"/>
      <c r="G23" s="130"/>
      <c r="H23" s="130"/>
      <c r="I23" s="131"/>
      <c r="J23" s="132"/>
      <c r="K23" s="113"/>
      <c r="L23" s="114"/>
      <c r="M23" s="153">
        <f>SUM(M24:M24)</f>
        <v>3000</v>
      </c>
      <c r="N23" s="327"/>
      <c r="O23" s="364"/>
      <c r="P23" s="342"/>
      <c r="Q23" s="371"/>
      <c r="R23" s="153">
        <f>SUM(R24:R24)</f>
        <v>3000</v>
      </c>
      <c r="S23" s="327">
        <v>0</v>
      </c>
      <c r="T23" s="153">
        <f>SUM(T24:T24)</f>
        <v>3000</v>
      </c>
      <c r="U23" s="478">
        <v>0</v>
      </c>
      <c r="V23" s="545">
        <f>SUM(V24:V24)</f>
        <v>3000</v>
      </c>
      <c r="W23" s="515"/>
      <c r="X23" s="393"/>
      <c r="Z23" s="529"/>
      <c r="AA23" s="529"/>
      <c r="AB23" s="531"/>
      <c r="AC23" s="529"/>
      <c r="AD23" s="529"/>
      <c r="AE23" s="529"/>
      <c r="AF23" s="529"/>
      <c r="AG23" s="529"/>
      <c r="AH23" s="529"/>
      <c r="AI23" s="529"/>
      <c r="AJ23" s="529"/>
      <c r="AK23" s="529"/>
      <c r="AL23" s="529"/>
      <c r="AM23" s="529"/>
      <c r="AN23" s="529"/>
      <c r="AO23" s="529"/>
      <c r="AP23" s="529"/>
      <c r="AQ23" s="529"/>
      <c r="AR23" s="529"/>
      <c r="AS23" s="529"/>
      <c r="AT23" s="529"/>
      <c r="AU23" s="529"/>
      <c r="AV23" s="529"/>
      <c r="AW23" s="529"/>
      <c r="AX23" s="529"/>
    </row>
    <row r="24" spans="1:50" s="4" customFormat="1" ht="25.5" customHeight="1" thickBot="1" x14ac:dyDescent="0.25">
      <c r="A24" s="134">
        <v>5.0999999999999996</v>
      </c>
      <c r="B24" s="79" t="s">
        <v>20</v>
      </c>
      <c r="C24" s="135"/>
      <c r="D24" s="136" t="s">
        <v>50</v>
      </c>
      <c r="E24" s="136"/>
      <c r="F24" s="136"/>
      <c r="G24" s="136" t="s">
        <v>50</v>
      </c>
      <c r="H24" s="136"/>
      <c r="I24" s="136"/>
      <c r="J24" s="137"/>
      <c r="K24" s="94" t="s">
        <v>13</v>
      </c>
      <c r="L24" s="95" t="s">
        <v>201</v>
      </c>
      <c r="M24" s="139">
        <v>3000</v>
      </c>
      <c r="N24" s="328">
        <v>2</v>
      </c>
      <c r="O24" s="139">
        <v>2000</v>
      </c>
      <c r="P24" s="349">
        <v>2</v>
      </c>
      <c r="Q24" s="378">
        <v>1000</v>
      </c>
      <c r="R24" s="139">
        <v>3000</v>
      </c>
      <c r="S24" s="328">
        <v>0</v>
      </c>
      <c r="T24" s="139">
        <v>3000</v>
      </c>
      <c r="U24" s="479">
        <v>0</v>
      </c>
      <c r="V24" s="378">
        <v>3000</v>
      </c>
      <c r="W24" s="516"/>
      <c r="X24" s="393"/>
      <c r="Z24" s="529"/>
      <c r="AA24" s="529"/>
      <c r="AB24" s="531"/>
      <c r="AC24" s="529"/>
      <c r="AD24" s="529"/>
      <c r="AE24" s="529"/>
      <c r="AF24" s="529"/>
      <c r="AG24" s="529"/>
      <c r="AH24" s="529"/>
      <c r="AI24" s="529"/>
      <c r="AJ24" s="529"/>
      <c r="AK24" s="529"/>
      <c r="AL24" s="529"/>
      <c r="AM24" s="529"/>
      <c r="AN24" s="529"/>
      <c r="AO24" s="529"/>
      <c r="AP24" s="529"/>
      <c r="AQ24" s="529"/>
      <c r="AR24" s="529"/>
      <c r="AS24" s="529"/>
      <c r="AT24" s="529"/>
      <c r="AU24" s="529"/>
      <c r="AV24" s="529"/>
      <c r="AW24" s="529"/>
      <c r="AX24" s="529"/>
    </row>
    <row r="25" spans="1:50" s="4" customFormat="1" ht="25.5" customHeight="1" thickBot="1" x14ac:dyDescent="0.35">
      <c r="A25" s="128">
        <v>6</v>
      </c>
      <c r="B25" s="129" t="s">
        <v>4</v>
      </c>
      <c r="C25" s="130"/>
      <c r="D25" s="130"/>
      <c r="E25" s="130"/>
      <c r="F25" s="130"/>
      <c r="G25" s="130"/>
      <c r="H25" s="130"/>
      <c r="I25" s="131"/>
      <c r="J25" s="132"/>
      <c r="K25" s="113"/>
      <c r="L25" s="114"/>
      <c r="M25" s="154">
        <f>SUM(M26:M30)</f>
        <v>46500</v>
      </c>
      <c r="N25" s="183"/>
      <c r="O25" s="364"/>
      <c r="P25" s="342"/>
      <c r="Q25" s="371"/>
      <c r="R25" s="154">
        <f>SUM(R26:R30)</f>
        <v>42500</v>
      </c>
      <c r="S25" s="154">
        <f>SUM(S26:S30)</f>
        <v>4000</v>
      </c>
      <c r="T25" s="154">
        <f>SUM(T26:T30)</f>
        <v>46500</v>
      </c>
      <c r="U25" s="475">
        <v>0</v>
      </c>
      <c r="V25" s="482">
        <f>SUM(V26:V30)</f>
        <v>46500</v>
      </c>
      <c r="W25" s="517"/>
      <c r="X25" s="398"/>
      <c r="Y25" s="56"/>
      <c r="Z25" s="56"/>
      <c r="AA25" s="56"/>
      <c r="AB25" s="531"/>
      <c r="AC25" s="529"/>
      <c r="AD25" s="529"/>
      <c r="AE25" s="529"/>
      <c r="AF25" s="529"/>
      <c r="AG25" s="529"/>
      <c r="AH25" s="529"/>
      <c r="AI25" s="529"/>
      <c r="AJ25" s="529"/>
      <c r="AK25" s="529"/>
      <c r="AL25" s="529"/>
      <c r="AM25" s="529"/>
      <c r="AN25" s="529"/>
      <c r="AO25" s="529"/>
      <c r="AP25" s="529"/>
      <c r="AQ25" s="529"/>
      <c r="AR25" s="529"/>
      <c r="AS25" s="529"/>
      <c r="AT25" s="529"/>
      <c r="AU25" s="529"/>
      <c r="AV25" s="529"/>
      <c r="AW25" s="529"/>
      <c r="AX25" s="529"/>
    </row>
    <row r="26" spans="1:50" s="9" customFormat="1" ht="25.5" customHeight="1" x14ac:dyDescent="0.3">
      <c r="A26" s="193">
        <v>6.1</v>
      </c>
      <c r="B26" s="31" t="s">
        <v>95</v>
      </c>
      <c r="C26" s="194" t="s">
        <v>50</v>
      </c>
      <c r="D26" s="195"/>
      <c r="E26" s="195"/>
      <c r="F26" s="195" t="s">
        <v>50</v>
      </c>
      <c r="G26" s="195"/>
      <c r="H26" s="195"/>
      <c r="I26" s="195"/>
      <c r="J26" s="196"/>
      <c r="K26" s="94" t="s">
        <v>203</v>
      </c>
      <c r="L26" s="95"/>
      <c r="M26" s="140">
        <v>0</v>
      </c>
      <c r="N26" s="140"/>
      <c r="O26" s="139"/>
      <c r="P26" s="349"/>
      <c r="Q26" s="378"/>
      <c r="R26" s="140">
        <v>0</v>
      </c>
      <c r="S26" s="140">
        <v>0</v>
      </c>
      <c r="T26" s="140">
        <v>0</v>
      </c>
      <c r="U26" s="480">
        <v>0</v>
      </c>
      <c r="V26" s="480">
        <v>0</v>
      </c>
      <c r="W26" s="518"/>
      <c r="X26" s="394"/>
      <c r="Y26" s="14"/>
      <c r="Z26" s="531"/>
      <c r="AA26" s="531"/>
      <c r="AB26" s="531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</row>
    <row r="27" spans="1:50" s="14" customFormat="1" ht="25.5" customHeight="1" x14ac:dyDescent="0.2">
      <c r="A27" s="36">
        <v>6.2</v>
      </c>
      <c r="B27" s="60" t="s">
        <v>25</v>
      </c>
      <c r="C27" s="22" t="s">
        <v>50</v>
      </c>
      <c r="D27" s="17" t="s">
        <v>50</v>
      </c>
      <c r="E27" s="17"/>
      <c r="F27" s="17" t="s">
        <v>50</v>
      </c>
      <c r="G27" s="17" t="s">
        <v>50</v>
      </c>
      <c r="H27" s="17"/>
      <c r="I27" s="17"/>
      <c r="J27" s="40"/>
      <c r="K27" s="98" t="s">
        <v>13</v>
      </c>
      <c r="L27" s="16" t="s">
        <v>28</v>
      </c>
      <c r="M27" s="48"/>
      <c r="N27" s="13"/>
      <c r="O27" s="61"/>
      <c r="P27" s="350"/>
      <c r="Q27" s="379"/>
      <c r="R27" s="48"/>
      <c r="S27" s="13"/>
      <c r="T27" s="48"/>
      <c r="U27" s="207"/>
      <c r="V27" s="546"/>
      <c r="W27" s="519"/>
      <c r="X27" s="394"/>
      <c r="Z27" s="531"/>
      <c r="AA27" s="531"/>
      <c r="AB27" s="531"/>
      <c r="AC27" s="531"/>
      <c r="AD27" s="531"/>
      <c r="AE27" s="531"/>
      <c r="AF27" s="531"/>
      <c r="AG27" s="531"/>
      <c r="AH27" s="531"/>
      <c r="AI27" s="531"/>
      <c r="AJ27" s="531"/>
      <c r="AK27" s="531"/>
      <c r="AL27" s="531"/>
      <c r="AM27" s="531"/>
      <c r="AN27" s="531"/>
      <c r="AO27" s="531"/>
      <c r="AP27" s="531"/>
      <c r="AQ27" s="531"/>
      <c r="AR27" s="531"/>
      <c r="AS27" s="531"/>
      <c r="AT27" s="531"/>
      <c r="AU27" s="531"/>
      <c r="AV27" s="531"/>
      <c r="AW27" s="531"/>
      <c r="AX27" s="531"/>
    </row>
    <row r="28" spans="1:50" s="14" customFormat="1" ht="25.5" customHeight="1" x14ac:dyDescent="0.2">
      <c r="A28" s="36" t="s">
        <v>24</v>
      </c>
      <c r="B28" s="64" t="s">
        <v>21</v>
      </c>
      <c r="C28" s="22" t="s">
        <v>50</v>
      </c>
      <c r="D28" s="17"/>
      <c r="E28" s="17"/>
      <c r="F28" s="17"/>
      <c r="G28" s="17"/>
      <c r="H28" s="17"/>
      <c r="I28" s="17"/>
      <c r="J28" s="40"/>
      <c r="K28" s="98" t="s">
        <v>26</v>
      </c>
      <c r="L28" s="16"/>
      <c r="M28" s="61">
        <v>24000</v>
      </c>
      <c r="N28" s="387">
        <v>3</v>
      </c>
      <c r="O28" s="329">
        <v>20000</v>
      </c>
      <c r="P28" s="350">
        <v>6</v>
      </c>
      <c r="Q28" s="361">
        <v>4000</v>
      </c>
      <c r="R28" s="61">
        <v>20000</v>
      </c>
      <c r="S28" s="329">
        <v>4000</v>
      </c>
      <c r="T28" s="61">
        <v>24000</v>
      </c>
      <c r="U28" s="361">
        <v>0</v>
      </c>
      <c r="V28" s="379">
        <v>24000</v>
      </c>
      <c r="W28" s="516"/>
      <c r="X28" s="394"/>
      <c r="Z28" s="531"/>
      <c r="AA28" s="532"/>
      <c r="AB28" s="531"/>
      <c r="AC28" s="531"/>
      <c r="AD28" s="531"/>
      <c r="AE28" s="531"/>
      <c r="AF28" s="531"/>
      <c r="AG28" s="531"/>
      <c r="AH28" s="531"/>
      <c r="AI28" s="531"/>
      <c r="AJ28" s="531"/>
      <c r="AK28" s="531"/>
      <c r="AL28" s="531"/>
      <c r="AM28" s="531"/>
      <c r="AN28" s="531"/>
      <c r="AO28" s="531"/>
      <c r="AP28" s="531"/>
      <c r="AQ28" s="531"/>
      <c r="AR28" s="531"/>
      <c r="AS28" s="531"/>
      <c r="AT28" s="531"/>
      <c r="AU28" s="531"/>
      <c r="AV28" s="531"/>
      <c r="AW28" s="531"/>
      <c r="AX28" s="531"/>
    </row>
    <row r="29" spans="1:50" s="14" customFormat="1" ht="25.5" customHeight="1" x14ac:dyDescent="0.3">
      <c r="A29" s="36" t="s">
        <v>96</v>
      </c>
      <c r="B29" s="64" t="s">
        <v>213</v>
      </c>
      <c r="C29" s="22" t="s">
        <v>50</v>
      </c>
      <c r="D29" s="21" t="s">
        <v>50</v>
      </c>
      <c r="E29" s="21"/>
      <c r="F29" s="21"/>
      <c r="G29" s="21" t="s">
        <v>50</v>
      </c>
      <c r="H29" s="21"/>
      <c r="I29" s="21"/>
      <c r="J29" s="39"/>
      <c r="K29" s="98" t="s">
        <v>26</v>
      </c>
      <c r="L29" s="16" t="s">
        <v>28</v>
      </c>
      <c r="M29" s="61">
        <v>20000</v>
      </c>
      <c r="N29" s="387">
        <v>5</v>
      </c>
      <c r="O29" s="61">
        <v>20000</v>
      </c>
      <c r="P29" s="350"/>
      <c r="Q29" s="379"/>
      <c r="R29" s="61">
        <v>20000</v>
      </c>
      <c r="S29" s="329">
        <v>0</v>
      </c>
      <c r="T29" s="61">
        <v>20000</v>
      </c>
      <c r="U29" s="361">
        <v>0</v>
      </c>
      <c r="V29" s="379">
        <v>20000</v>
      </c>
      <c r="W29" s="516"/>
      <c r="X29" s="394"/>
      <c r="Z29" s="531"/>
      <c r="AA29" s="531"/>
      <c r="AB29" s="56"/>
      <c r="AC29" s="531"/>
      <c r="AD29" s="531"/>
      <c r="AE29" s="531"/>
      <c r="AF29" s="531"/>
      <c r="AG29" s="531"/>
      <c r="AH29" s="531"/>
      <c r="AI29" s="531"/>
      <c r="AJ29" s="531"/>
      <c r="AK29" s="531"/>
      <c r="AL29" s="531"/>
      <c r="AM29" s="531"/>
      <c r="AN29" s="531"/>
      <c r="AO29" s="531"/>
      <c r="AP29" s="531"/>
      <c r="AQ29" s="531"/>
      <c r="AR29" s="531"/>
      <c r="AS29" s="531"/>
      <c r="AT29" s="531"/>
      <c r="AU29" s="531"/>
      <c r="AV29" s="531"/>
      <c r="AW29" s="531"/>
      <c r="AX29" s="531"/>
    </row>
    <row r="30" spans="1:50" s="14" customFormat="1" ht="25.5" customHeight="1" thickBot="1" x14ac:dyDescent="0.25">
      <c r="A30" s="198">
        <v>6.3</v>
      </c>
      <c r="B30" s="32" t="s">
        <v>23</v>
      </c>
      <c r="C30" s="199" t="s">
        <v>50</v>
      </c>
      <c r="D30" s="200"/>
      <c r="E30" s="200" t="s">
        <v>50</v>
      </c>
      <c r="F30" s="200"/>
      <c r="G30" s="200" t="s">
        <v>50</v>
      </c>
      <c r="H30" s="200"/>
      <c r="I30" s="200" t="s">
        <v>50</v>
      </c>
      <c r="J30" s="201"/>
      <c r="K30" s="98" t="s">
        <v>202</v>
      </c>
      <c r="L30" s="16" t="s">
        <v>13</v>
      </c>
      <c r="M30" s="143">
        <v>2500</v>
      </c>
      <c r="N30" s="388">
        <v>3</v>
      </c>
      <c r="O30" s="143">
        <v>1700</v>
      </c>
      <c r="P30" s="351">
        <v>5</v>
      </c>
      <c r="Q30" s="380">
        <v>800</v>
      </c>
      <c r="R30" s="143">
        <v>2500</v>
      </c>
      <c r="S30" s="330">
        <v>0</v>
      </c>
      <c r="T30" s="143">
        <v>2500</v>
      </c>
      <c r="U30" s="481">
        <v>0</v>
      </c>
      <c r="V30" s="380">
        <v>2500</v>
      </c>
      <c r="W30" s="516"/>
      <c r="X30" s="394"/>
      <c r="Z30" s="531"/>
      <c r="AA30" s="531"/>
      <c r="AB30" s="531"/>
      <c r="AC30" s="531"/>
      <c r="AD30" s="531"/>
      <c r="AE30" s="531"/>
      <c r="AF30" s="531"/>
      <c r="AG30" s="531"/>
      <c r="AH30" s="531"/>
      <c r="AI30" s="531"/>
      <c r="AJ30" s="531"/>
      <c r="AK30" s="531"/>
      <c r="AL30" s="531"/>
      <c r="AM30" s="531"/>
      <c r="AN30" s="531"/>
      <c r="AO30" s="531"/>
      <c r="AP30" s="531"/>
      <c r="AQ30" s="531"/>
      <c r="AR30" s="531"/>
      <c r="AS30" s="531"/>
      <c r="AT30" s="531"/>
      <c r="AU30" s="531"/>
      <c r="AV30" s="531"/>
      <c r="AW30" s="531"/>
      <c r="AX30" s="531"/>
    </row>
    <row r="31" spans="1:50" s="14" customFormat="1" ht="25.5" customHeight="1" thickBot="1" x14ac:dyDescent="0.25">
      <c r="A31" s="128">
        <v>7</v>
      </c>
      <c r="B31" s="129" t="s">
        <v>5</v>
      </c>
      <c r="C31" s="130"/>
      <c r="D31" s="130"/>
      <c r="E31" s="130"/>
      <c r="F31" s="130"/>
      <c r="G31" s="130"/>
      <c r="H31" s="130"/>
      <c r="I31" s="131"/>
      <c r="J31" s="132"/>
      <c r="K31" s="113"/>
      <c r="L31" s="114"/>
      <c r="M31" s="154">
        <f>SUM(M32:M35)</f>
        <v>27000</v>
      </c>
      <c r="N31" s="183"/>
      <c r="O31" s="364"/>
      <c r="P31" s="342"/>
      <c r="Q31" s="371"/>
      <c r="R31" s="154">
        <f t="shared" ref="R31:U31" si="0">SUM(R32:R35)</f>
        <v>27000</v>
      </c>
      <c r="S31" s="154">
        <f t="shared" si="0"/>
        <v>0</v>
      </c>
      <c r="T31" s="154">
        <f t="shared" si="0"/>
        <v>27000</v>
      </c>
      <c r="U31" s="482">
        <f t="shared" si="0"/>
        <v>0</v>
      </c>
      <c r="V31" s="482">
        <f>SUM(V32:V35)</f>
        <v>27000</v>
      </c>
      <c r="W31" s="520"/>
      <c r="X31" s="429" t="s">
        <v>189</v>
      </c>
      <c r="Y31" s="430"/>
      <c r="Z31" s="531"/>
      <c r="AA31" s="531"/>
      <c r="AB31" s="531"/>
      <c r="AC31" s="531"/>
      <c r="AD31" s="531"/>
      <c r="AE31" s="531"/>
      <c r="AF31" s="531"/>
      <c r="AG31" s="531"/>
      <c r="AH31" s="531"/>
      <c r="AI31" s="531"/>
      <c r="AJ31" s="531"/>
      <c r="AK31" s="531"/>
      <c r="AL31" s="531"/>
      <c r="AM31" s="531"/>
      <c r="AN31" s="531"/>
      <c r="AO31" s="531"/>
      <c r="AP31" s="531"/>
      <c r="AQ31" s="531"/>
      <c r="AR31" s="531"/>
      <c r="AS31" s="531"/>
      <c r="AT31" s="531"/>
      <c r="AU31" s="531"/>
      <c r="AV31" s="531"/>
      <c r="AW31" s="531"/>
      <c r="AX31" s="531"/>
    </row>
    <row r="32" spans="1:50" s="14" customFormat="1" ht="25.5" customHeight="1" x14ac:dyDescent="0.3">
      <c r="A32" s="193">
        <v>7.1</v>
      </c>
      <c r="B32" s="31" t="s">
        <v>30</v>
      </c>
      <c r="C32" s="194" t="s">
        <v>50</v>
      </c>
      <c r="D32" s="195" t="s">
        <v>50</v>
      </c>
      <c r="E32" s="195" t="s">
        <v>50</v>
      </c>
      <c r="F32" s="195"/>
      <c r="G32" s="195"/>
      <c r="H32" s="195"/>
      <c r="I32" s="195"/>
      <c r="J32" s="196"/>
      <c r="K32" s="94" t="s">
        <v>203</v>
      </c>
      <c r="L32" s="401"/>
      <c r="M32" s="403"/>
      <c r="N32" s="140"/>
      <c r="O32" s="139"/>
      <c r="P32" s="349"/>
      <c r="Q32" s="378"/>
      <c r="R32" s="204"/>
      <c r="S32" s="140"/>
      <c r="T32" s="204"/>
      <c r="U32" s="480"/>
      <c r="V32" s="547"/>
      <c r="W32" s="521"/>
      <c r="X32" s="395">
        <v>20000</v>
      </c>
      <c r="Y32" s="389" t="s">
        <v>109</v>
      </c>
      <c r="Z32" s="531"/>
      <c r="AA32" s="531"/>
      <c r="AB32" s="56"/>
      <c r="AC32" s="531"/>
      <c r="AD32" s="531"/>
      <c r="AE32" s="531"/>
      <c r="AF32" s="531"/>
      <c r="AG32" s="531"/>
      <c r="AH32" s="531"/>
      <c r="AI32" s="531"/>
      <c r="AJ32" s="531"/>
      <c r="AK32" s="531"/>
      <c r="AL32" s="531"/>
      <c r="AM32" s="531"/>
      <c r="AN32" s="531"/>
      <c r="AO32" s="531"/>
      <c r="AP32" s="531"/>
      <c r="AQ32" s="531"/>
      <c r="AR32" s="531"/>
      <c r="AS32" s="531"/>
      <c r="AT32" s="531"/>
      <c r="AU32" s="531"/>
      <c r="AV32" s="531"/>
      <c r="AW32" s="531"/>
      <c r="AX32" s="531"/>
    </row>
    <row r="33" spans="1:50" s="14" customFormat="1" ht="25.5" customHeight="1" x14ac:dyDescent="0.25">
      <c r="A33" s="36" t="s">
        <v>29</v>
      </c>
      <c r="B33" s="29" t="s">
        <v>101</v>
      </c>
      <c r="C33" s="22" t="s">
        <v>50</v>
      </c>
      <c r="D33" s="17"/>
      <c r="E33" s="17"/>
      <c r="F33" s="17"/>
      <c r="G33" s="17"/>
      <c r="H33" s="17"/>
      <c r="I33" s="17"/>
      <c r="J33" s="40"/>
      <c r="K33" s="98" t="s">
        <v>31</v>
      </c>
      <c r="L33" s="402"/>
      <c r="M33" s="404">
        <v>5000</v>
      </c>
      <c r="N33" s="329">
        <v>1</v>
      </c>
      <c r="O33" s="61">
        <v>5000</v>
      </c>
      <c r="P33" s="350"/>
      <c r="Q33" s="379"/>
      <c r="R33" s="61">
        <v>5000</v>
      </c>
      <c r="S33" s="329">
        <v>0</v>
      </c>
      <c r="T33" s="61">
        <v>5000</v>
      </c>
      <c r="U33" s="361">
        <v>0</v>
      </c>
      <c r="V33" s="379">
        <v>5000</v>
      </c>
      <c r="W33" s="522"/>
      <c r="X33" s="396">
        <v>15000</v>
      </c>
      <c r="Y33" s="390" t="s">
        <v>224</v>
      </c>
      <c r="Z33" s="531"/>
      <c r="AA33" s="531"/>
      <c r="AB33" s="531"/>
      <c r="AC33" s="531"/>
      <c r="AD33" s="531"/>
      <c r="AE33" s="531"/>
      <c r="AF33" s="531"/>
      <c r="AG33" s="531"/>
      <c r="AH33" s="531"/>
      <c r="AI33" s="531"/>
      <c r="AJ33" s="531"/>
      <c r="AK33" s="531"/>
      <c r="AL33" s="531"/>
      <c r="AM33" s="531"/>
      <c r="AN33" s="531"/>
      <c r="AO33" s="531"/>
      <c r="AP33" s="531"/>
      <c r="AQ33" s="531"/>
      <c r="AR33" s="531"/>
      <c r="AS33" s="531"/>
      <c r="AT33" s="531"/>
      <c r="AU33" s="531"/>
      <c r="AV33" s="531"/>
      <c r="AW33" s="531"/>
      <c r="AX33" s="531"/>
    </row>
    <row r="34" spans="1:50" s="14" customFormat="1" ht="25.5" customHeight="1" x14ac:dyDescent="0.25">
      <c r="A34" s="36" t="s">
        <v>33</v>
      </c>
      <c r="B34" s="29" t="s">
        <v>32</v>
      </c>
      <c r="C34" s="22" t="s">
        <v>50</v>
      </c>
      <c r="D34" s="17"/>
      <c r="E34" s="17"/>
      <c r="F34" s="17"/>
      <c r="G34" s="17"/>
      <c r="H34" s="17"/>
      <c r="I34" s="17"/>
      <c r="J34" s="40"/>
      <c r="K34" s="98" t="s">
        <v>34</v>
      </c>
      <c r="L34" s="402" t="s">
        <v>35</v>
      </c>
      <c r="M34" s="404">
        <v>2000</v>
      </c>
      <c r="N34" s="329">
        <v>1</v>
      </c>
      <c r="O34" s="61">
        <v>2000</v>
      </c>
      <c r="P34" s="350"/>
      <c r="Q34" s="379"/>
      <c r="R34" s="61">
        <v>2000</v>
      </c>
      <c r="S34" s="329">
        <v>0</v>
      </c>
      <c r="T34" s="61">
        <v>2000</v>
      </c>
      <c r="U34" s="361">
        <v>0</v>
      </c>
      <c r="V34" s="379">
        <v>2000</v>
      </c>
      <c r="W34" s="522"/>
      <c r="X34" s="396">
        <v>4000</v>
      </c>
      <c r="Y34" s="390" t="s">
        <v>103</v>
      </c>
      <c r="Z34" s="531"/>
      <c r="AA34" s="531"/>
      <c r="AB34" s="531"/>
      <c r="AC34" s="531"/>
      <c r="AD34" s="531"/>
      <c r="AE34" s="531"/>
      <c r="AF34" s="531"/>
      <c r="AG34" s="531"/>
      <c r="AH34" s="531"/>
      <c r="AI34" s="531"/>
      <c r="AJ34" s="531"/>
      <c r="AK34" s="531"/>
      <c r="AL34" s="531"/>
      <c r="AM34" s="531"/>
      <c r="AN34" s="531"/>
      <c r="AO34" s="531"/>
      <c r="AP34" s="531"/>
      <c r="AQ34" s="531"/>
      <c r="AR34" s="531"/>
      <c r="AS34" s="531"/>
      <c r="AT34" s="531"/>
      <c r="AU34" s="531"/>
      <c r="AV34" s="531"/>
      <c r="AW34" s="531"/>
      <c r="AX34" s="531"/>
    </row>
    <row r="35" spans="1:50" s="14" customFormat="1" ht="25.5" customHeight="1" thickBot="1" x14ac:dyDescent="0.3">
      <c r="A35" s="36" t="s">
        <v>127</v>
      </c>
      <c r="B35" s="29" t="s">
        <v>129</v>
      </c>
      <c r="C35" s="22"/>
      <c r="D35" s="17" t="s">
        <v>50</v>
      </c>
      <c r="E35" s="17" t="s">
        <v>50</v>
      </c>
      <c r="F35" s="17"/>
      <c r="G35" s="17"/>
      <c r="H35" s="17"/>
      <c r="I35" s="17"/>
      <c r="J35" s="40"/>
      <c r="K35" s="98" t="s">
        <v>13</v>
      </c>
      <c r="L35" s="402" t="s">
        <v>93</v>
      </c>
      <c r="M35" s="404">
        <v>20000</v>
      </c>
      <c r="N35" s="329">
        <v>1</v>
      </c>
      <c r="O35" s="61">
        <v>5000</v>
      </c>
      <c r="P35" s="350">
        <v>2</v>
      </c>
      <c r="Q35" s="379">
        <v>15000</v>
      </c>
      <c r="R35" s="61">
        <v>20000</v>
      </c>
      <c r="S35" s="329">
        <v>0</v>
      </c>
      <c r="T35" s="61">
        <v>20000</v>
      </c>
      <c r="U35" s="361">
        <v>0</v>
      </c>
      <c r="V35" s="379">
        <v>20000</v>
      </c>
      <c r="W35" s="523"/>
      <c r="X35" s="397">
        <v>11000</v>
      </c>
      <c r="Y35" s="501" t="s">
        <v>107</v>
      </c>
      <c r="Z35" s="531"/>
      <c r="AA35" s="531"/>
      <c r="AB35" s="531"/>
      <c r="AC35" s="531"/>
      <c r="AD35" s="531"/>
      <c r="AE35" s="531"/>
      <c r="AF35" s="531"/>
      <c r="AG35" s="531"/>
      <c r="AH35" s="531"/>
      <c r="AI35" s="531"/>
      <c r="AJ35" s="531"/>
      <c r="AK35" s="531"/>
      <c r="AL35" s="531"/>
      <c r="AM35" s="531"/>
      <c r="AN35" s="531"/>
      <c r="AO35" s="531"/>
      <c r="AP35" s="531"/>
      <c r="AQ35" s="531"/>
      <c r="AR35" s="531"/>
      <c r="AS35" s="531"/>
      <c r="AT35" s="531"/>
      <c r="AU35" s="531"/>
      <c r="AV35" s="531"/>
      <c r="AW35" s="531"/>
      <c r="AX35" s="531"/>
    </row>
    <row r="36" spans="1:50" s="14" customFormat="1" ht="25.5" customHeight="1" thickBot="1" x14ac:dyDescent="0.35">
      <c r="A36" s="128">
        <v>8</v>
      </c>
      <c r="B36" s="129" t="s">
        <v>2</v>
      </c>
      <c r="C36" s="130"/>
      <c r="D36" s="130"/>
      <c r="E36" s="130"/>
      <c r="F36" s="130"/>
      <c r="G36" s="130"/>
      <c r="H36" s="130"/>
      <c r="I36" s="131"/>
      <c r="J36" s="132"/>
      <c r="K36" s="113"/>
      <c r="L36" s="114"/>
      <c r="M36" s="154">
        <f>SUM(M37:M39)</f>
        <v>3000</v>
      </c>
      <c r="N36" s="183"/>
      <c r="O36" s="364"/>
      <c r="P36" s="342"/>
      <c r="Q36" s="371"/>
      <c r="R36" s="154">
        <f>SUM(R37:R39)</f>
        <v>3000</v>
      </c>
      <c r="S36" s="183">
        <v>0</v>
      </c>
      <c r="T36" s="154">
        <f>SUM(T37:T39)</f>
        <v>3000</v>
      </c>
      <c r="U36" s="475">
        <v>0</v>
      </c>
      <c r="V36" s="482">
        <f>SUM(V37:V39)</f>
        <v>3000</v>
      </c>
      <c r="W36" s="524"/>
      <c r="X36" s="499">
        <f>SUM(X32:X35)</f>
        <v>50000</v>
      </c>
      <c r="Y36" s="500" t="s">
        <v>179</v>
      </c>
      <c r="Z36" s="56"/>
      <c r="AA36" s="56"/>
      <c r="AB36" s="531"/>
      <c r="AC36" s="531"/>
      <c r="AD36" s="531"/>
      <c r="AE36" s="531"/>
      <c r="AF36" s="531"/>
      <c r="AG36" s="531"/>
      <c r="AH36" s="531"/>
      <c r="AI36" s="531"/>
      <c r="AJ36" s="531"/>
      <c r="AK36" s="531"/>
      <c r="AL36" s="531"/>
      <c r="AM36" s="531"/>
      <c r="AN36" s="531"/>
      <c r="AO36" s="531"/>
      <c r="AP36" s="531"/>
      <c r="AQ36" s="531"/>
      <c r="AR36" s="531"/>
      <c r="AS36" s="531"/>
      <c r="AT36" s="531"/>
      <c r="AU36" s="531"/>
      <c r="AV36" s="531"/>
      <c r="AW36" s="531"/>
      <c r="AX36" s="531"/>
    </row>
    <row r="37" spans="1:50" s="9" customFormat="1" ht="25.5" customHeight="1" x14ac:dyDescent="0.3">
      <c r="A37" s="193">
        <v>8.1</v>
      </c>
      <c r="B37" s="31" t="s">
        <v>60</v>
      </c>
      <c r="C37" s="195"/>
      <c r="D37" s="195"/>
      <c r="E37" s="195"/>
      <c r="F37" s="195"/>
      <c r="G37" s="195"/>
      <c r="H37" s="195"/>
      <c r="I37" s="196"/>
      <c r="J37" s="197"/>
      <c r="K37" s="94" t="s">
        <v>13</v>
      </c>
      <c r="L37" s="95" t="s">
        <v>93</v>
      </c>
      <c r="M37" s="140">
        <v>500</v>
      </c>
      <c r="N37" s="140">
        <v>5</v>
      </c>
      <c r="O37" s="139">
        <v>500</v>
      </c>
      <c r="P37" s="349"/>
      <c r="Q37" s="378"/>
      <c r="R37" s="140">
        <v>500</v>
      </c>
      <c r="S37" s="140">
        <v>0</v>
      </c>
      <c r="T37" s="140">
        <v>500</v>
      </c>
      <c r="U37" s="480">
        <v>0</v>
      </c>
      <c r="V37" s="480">
        <v>500</v>
      </c>
      <c r="W37" s="518"/>
      <c r="X37" s="394"/>
      <c r="Y37" s="14"/>
      <c r="Z37" s="531"/>
      <c r="AA37" s="531"/>
      <c r="AB37" s="531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</row>
    <row r="38" spans="1:50" s="14" customFormat="1" ht="25.5" customHeight="1" x14ac:dyDescent="0.3">
      <c r="A38" s="36" t="s">
        <v>61</v>
      </c>
      <c r="B38" s="29" t="s">
        <v>63</v>
      </c>
      <c r="C38" s="17"/>
      <c r="D38" s="17"/>
      <c r="E38" s="17"/>
      <c r="F38" s="17"/>
      <c r="G38" s="17"/>
      <c r="H38" s="17"/>
      <c r="I38" s="40"/>
      <c r="J38" s="23"/>
      <c r="K38" s="98" t="s">
        <v>13</v>
      </c>
      <c r="L38" s="16" t="s">
        <v>16</v>
      </c>
      <c r="M38" s="13">
        <v>500</v>
      </c>
      <c r="N38" s="13">
        <v>5</v>
      </c>
      <c r="O38" s="61">
        <v>500</v>
      </c>
      <c r="P38" s="350"/>
      <c r="Q38" s="379"/>
      <c r="R38" s="13">
        <v>500</v>
      </c>
      <c r="S38" s="13">
        <v>0</v>
      </c>
      <c r="T38" s="13">
        <v>500</v>
      </c>
      <c r="U38" s="207">
        <v>0</v>
      </c>
      <c r="V38" s="207">
        <v>500</v>
      </c>
      <c r="W38" s="518"/>
      <c r="X38" s="392"/>
      <c r="Y38" s="9"/>
      <c r="Z38" s="531"/>
      <c r="AA38" s="531"/>
      <c r="AB38" s="531"/>
      <c r="AC38" s="531"/>
      <c r="AD38" s="531"/>
      <c r="AE38" s="531"/>
      <c r="AF38" s="531"/>
      <c r="AG38" s="531"/>
      <c r="AH38" s="531"/>
      <c r="AI38" s="531"/>
      <c r="AJ38" s="531"/>
      <c r="AK38" s="531"/>
      <c r="AL38" s="531"/>
      <c r="AM38" s="531"/>
      <c r="AN38" s="531"/>
      <c r="AO38" s="531"/>
      <c r="AP38" s="531"/>
      <c r="AQ38" s="531"/>
      <c r="AR38" s="531"/>
      <c r="AS38" s="531"/>
      <c r="AT38" s="531"/>
      <c r="AU38" s="531"/>
      <c r="AV38" s="531"/>
      <c r="AW38" s="531"/>
      <c r="AX38" s="531"/>
    </row>
    <row r="39" spans="1:50" s="14" customFormat="1" ht="25.5" customHeight="1" thickBot="1" x14ac:dyDescent="0.35">
      <c r="A39" s="36" t="s">
        <v>62</v>
      </c>
      <c r="B39" s="29" t="s">
        <v>64</v>
      </c>
      <c r="C39" s="17"/>
      <c r="D39" s="17"/>
      <c r="E39" s="17"/>
      <c r="F39" s="17"/>
      <c r="G39" s="17"/>
      <c r="H39" s="17"/>
      <c r="I39" s="40"/>
      <c r="J39" s="23"/>
      <c r="K39" s="98" t="s">
        <v>13</v>
      </c>
      <c r="L39" s="16" t="s">
        <v>16</v>
      </c>
      <c r="M39" s="13">
        <v>2000</v>
      </c>
      <c r="N39" s="13">
        <v>5</v>
      </c>
      <c r="O39" s="61">
        <v>2000</v>
      </c>
      <c r="P39" s="350"/>
      <c r="Q39" s="379"/>
      <c r="R39" s="13">
        <v>2000</v>
      </c>
      <c r="S39" s="13">
        <v>0</v>
      </c>
      <c r="T39" s="13">
        <v>2000</v>
      </c>
      <c r="U39" s="207">
        <v>0</v>
      </c>
      <c r="V39" s="546">
        <v>2000</v>
      </c>
      <c r="W39" s="519"/>
      <c r="X39" s="394"/>
      <c r="Z39" s="56"/>
      <c r="AA39" s="56"/>
      <c r="AB39" s="531"/>
      <c r="AC39" s="531"/>
      <c r="AD39" s="531"/>
      <c r="AE39" s="531"/>
      <c r="AF39" s="531"/>
      <c r="AG39" s="531"/>
      <c r="AH39" s="531"/>
      <c r="AI39" s="531"/>
      <c r="AJ39" s="531"/>
      <c r="AK39" s="531"/>
      <c r="AL39" s="531"/>
      <c r="AM39" s="531"/>
      <c r="AN39" s="531"/>
      <c r="AO39" s="531"/>
      <c r="AP39" s="531"/>
      <c r="AQ39" s="531"/>
      <c r="AR39" s="531"/>
      <c r="AS39" s="531"/>
      <c r="AT39" s="531"/>
      <c r="AU39" s="531"/>
      <c r="AV39" s="531"/>
      <c r="AW39" s="531"/>
      <c r="AX39" s="531"/>
    </row>
    <row r="40" spans="1:50" s="9" customFormat="1" ht="25.5" customHeight="1" thickBot="1" x14ac:dyDescent="0.35">
      <c r="A40" s="128">
        <v>9</v>
      </c>
      <c r="B40" s="129" t="s">
        <v>6</v>
      </c>
      <c r="C40" s="130"/>
      <c r="D40" s="130"/>
      <c r="E40" s="130"/>
      <c r="F40" s="130"/>
      <c r="G40" s="130"/>
      <c r="H40" s="130"/>
      <c r="I40" s="131"/>
      <c r="J40" s="132"/>
      <c r="K40" s="113"/>
      <c r="L40" s="114"/>
      <c r="M40" s="154">
        <f>SUM(M41:M45)</f>
        <v>10000</v>
      </c>
      <c r="N40" s="183"/>
      <c r="O40" s="364"/>
      <c r="P40" s="342"/>
      <c r="Q40" s="371"/>
      <c r="R40" s="154">
        <f>SUM(R41:R45)</f>
        <v>10000</v>
      </c>
      <c r="S40" s="183">
        <f>SUM(S41:S45)</f>
        <v>0</v>
      </c>
      <c r="T40" s="154">
        <f>SUM(T41:T45)</f>
        <v>10000</v>
      </c>
      <c r="U40" s="475">
        <f>SUM(U41:U45)</f>
        <v>0</v>
      </c>
      <c r="V40" s="482">
        <f>SUM(V41:V45)</f>
        <v>10000</v>
      </c>
      <c r="W40" s="517"/>
      <c r="X40" s="394"/>
      <c r="Y40" s="14"/>
      <c r="Z40" s="531"/>
      <c r="AA40" s="531"/>
      <c r="AB40" s="531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</row>
    <row r="41" spans="1:50" s="14" customFormat="1" ht="25.5" customHeight="1" x14ac:dyDescent="0.2">
      <c r="A41" s="34">
        <v>9.1</v>
      </c>
      <c r="B41" s="31" t="s">
        <v>70</v>
      </c>
      <c r="C41" s="127"/>
      <c r="D41" s="19" t="s">
        <v>50</v>
      </c>
      <c r="E41" s="19"/>
      <c r="F41" s="19"/>
      <c r="G41" s="19"/>
      <c r="H41" s="19"/>
      <c r="I41" s="19"/>
      <c r="J41" s="202"/>
      <c r="K41" s="94" t="s">
        <v>36</v>
      </c>
      <c r="L41" s="95" t="s">
        <v>204</v>
      </c>
      <c r="M41" s="190">
        <v>10000</v>
      </c>
      <c r="N41" s="331"/>
      <c r="O41" s="365"/>
      <c r="P41" s="343"/>
      <c r="Q41" s="372"/>
      <c r="R41" s="190">
        <v>10000</v>
      </c>
      <c r="S41" s="331">
        <v>0</v>
      </c>
      <c r="T41" s="190">
        <v>10000</v>
      </c>
      <c r="U41" s="483">
        <v>0</v>
      </c>
      <c r="V41" s="548">
        <v>10000</v>
      </c>
      <c r="W41" s="504"/>
      <c r="X41" s="531"/>
      <c r="Y41" s="529"/>
      <c r="Z41" s="531"/>
      <c r="AA41" s="531"/>
      <c r="AB41" s="531"/>
      <c r="AC41" s="531"/>
      <c r="AD41" s="531"/>
      <c r="AE41" s="531"/>
      <c r="AF41" s="531"/>
      <c r="AG41" s="531"/>
      <c r="AH41" s="531"/>
      <c r="AI41" s="531"/>
      <c r="AJ41" s="531"/>
      <c r="AK41" s="531"/>
      <c r="AL41" s="531"/>
      <c r="AM41" s="531"/>
      <c r="AN41" s="531"/>
      <c r="AO41" s="531"/>
      <c r="AP41" s="531"/>
      <c r="AQ41" s="531"/>
      <c r="AR41" s="531"/>
      <c r="AS41" s="531"/>
      <c r="AT41" s="531"/>
      <c r="AU41" s="531"/>
    </row>
    <row r="42" spans="1:50" s="14" customFormat="1" ht="25.5" customHeight="1" x14ac:dyDescent="0.2">
      <c r="A42" s="35" t="s">
        <v>85</v>
      </c>
      <c r="B42" s="29" t="s">
        <v>87</v>
      </c>
      <c r="C42" s="20" t="s">
        <v>50</v>
      </c>
      <c r="D42" s="21" t="s">
        <v>50</v>
      </c>
      <c r="E42" s="21"/>
      <c r="F42" s="21"/>
      <c r="G42" s="21"/>
      <c r="H42" s="21"/>
      <c r="I42" s="21"/>
      <c r="J42" s="39"/>
      <c r="K42" s="98" t="s">
        <v>205</v>
      </c>
      <c r="L42" s="16" t="s">
        <v>97</v>
      </c>
      <c r="M42" s="46"/>
      <c r="N42" s="10">
        <v>1</v>
      </c>
      <c r="O42" s="62">
        <v>2500</v>
      </c>
      <c r="P42" s="344"/>
      <c r="Q42" s="373"/>
      <c r="R42" s="46"/>
      <c r="S42" s="10"/>
      <c r="T42" s="46"/>
      <c r="U42" s="467"/>
      <c r="V42" s="544"/>
      <c r="W42" s="507"/>
      <c r="X42" s="531"/>
      <c r="Y42" s="529"/>
      <c r="Z42" s="531"/>
      <c r="AA42" s="531"/>
      <c r="AB42" s="531"/>
      <c r="AC42" s="531"/>
      <c r="AD42" s="531"/>
      <c r="AE42" s="531"/>
      <c r="AF42" s="531"/>
      <c r="AG42" s="531"/>
      <c r="AH42" s="531"/>
      <c r="AI42" s="531"/>
      <c r="AJ42" s="531"/>
      <c r="AK42" s="531"/>
      <c r="AL42" s="531"/>
      <c r="AM42" s="531"/>
      <c r="AN42" s="531"/>
      <c r="AO42" s="531"/>
      <c r="AP42" s="531"/>
      <c r="AQ42" s="531"/>
      <c r="AR42" s="531"/>
      <c r="AS42" s="531"/>
      <c r="AT42" s="531"/>
      <c r="AU42" s="531"/>
    </row>
    <row r="43" spans="1:50" s="14" customFormat="1" ht="25.5" customHeight="1" x14ac:dyDescent="0.2">
      <c r="A43" s="35" t="s">
        <v>86</v>
      </c>
      <c r="B43" s="29" t="s">
        <v>88</v>
      </c>
      <c r="C43" s="20" t="s">
        <v>50</v>
      </c>
      <c r="D43" s="21" t="s">
        <v>50</v>
      </c>
      <c r="E43" s="21"/>
      <c r="F43" s="21"/>
      <c r="G43" s="21"/>
      <c r="H43" s="21"/>
      <c r="I43" s="21"/>
      <c r="J43" s="39"/>
      <c r="K43" s="98" t="s">
        <v>205</v>
      </c>
      <c r="L43" s="16" t="s">
        <v>97</v>
      </c>
      <c r="M43" s="46"/>
      <c r="N43" s="10">
        <v>3</v>
      </c>
      <c r="O43" s="62">
        <v>2500</v>
      </c>
      <c r="P43" s="344"/>
      <c r="Q43" s="373"/>
      <c r="R43" s="46"/>
      <c r="S43" s="10"/>
      <c r="T43" s="46"/>
      <c r="U43" s="467"/>
      <c r="V43" s="544"/>
      <c r="W43" s="507"/>
      <c r="X43" s="531"/>
      <c r="Y43" s="529"/>
      <c r="Z43" s="531"/>
      <c r="AA43" s="531"/>
      <c r="AB43" s="531"/>
      <c r="AC43" s="531"/>
      <c r="AD43" s="531"/>
      <c r="AE43" s="531"/>
      <c r="AF43" s="531"/>
      <c r="AG43" s="531"/>
      <c r="AH43" s="531"/>
      <c r="AI43" s="531"/>
      <c r="AJ43" s="531"/>
      <c r="AK43" s="531"/>
      <c r="AL43" s="531"/>
      <c r="AM43" s="531"/>
      <c r="AN43" s="531"/>
      <c r="AO43" s="531"/>
      <c r="AP43" s="531"/>
      <c r="AQ43" s="531"/>
      <c r="AR43" s="531"/>
      <c r="AS43" s="531"/>
      <c r="AT43" s="531"/>
      <c r="AU43" s="531"/>
    </row>
    <row r="44" spans="1:50" s="14" customFormat="1" ht="25.5" customHeight="1" x14ac:dyDescent="0.2">
      <c r="A44" s="35" t="s">
        <v>89</v>
      </c>
      <c r="B44" s="29" t="s">
        <v>90</v>
      </c>
      <c r="C44" s="20"/>
      <c r="D44" s="21" t="s">
        <v>50</v>
      </c>
      <c r="E44" s="21"/>
      <c r="F44" s="21"/>
      <c r="G44" s="21"/>
      <c r="H44" s="21"/>
      <c r="I44" s="21"/>
      <c r="J44" s="39"/>
      <c r="K44" s="98" t="s">
        <v>205</v>
      </c>
      <c r="L44" s="16" t="s">
        <v>97</v>
      </c>
      <c r="M44" s="46"/>
      <c r="N44" s="492">
        <v>3</v>
      </c>
      <c r="O44" s="62">
        <v>2500</v>
      </c>
      <c r="P44" s="344"/>
      <c r="Q44" s="373"/>
      <c r="R44" s="46"/>
      <c r="S44" s="10"/>
      <c r="T44" s="46"/>
      <c r="U44" s="467"/>
      <c r="V44" s="544"/>
      <c r="W44" s="507"/>
      <c r="X44" s="531"/>
      <c r="Y44" s="529"/>
      <c r="Z44" s="531"/>
      <c r="AA44" s="531"/>
      <c r="AB44" s="531"/>
      <c r="AC44" s="531"/>
      <c r="AD44" s="531"/>
      <c r="AE44" s="531"/>
      <c r="AF44" s="531"/>
      <c r="AG44" s="531"/>
      <c r="AH44" s="531"/>
      <c r="AI44" s="531"/>
      <c r="AJ44" s="531"/>
      <c r="AK44" s="531"/>
      <c r="AL44" s="531"/>
      <c r="AM44" s="531"/>
      <c r="AN44" s="531"/>
      <c r="AO44" s="531"/>
      <c r="AP44" s="531"/>
      <c r="AQ44" s="531"/>
      <c r="AR44" s="531"/>
      <c r="AS44" s="531"/>
      <c r="AT44" s="531"/>
      <c r="AU44" s="531"/>
    </row>
    <row r="45" spans="1:50" s="14" customFormat="1" ht="25.5" customHeight="1" thickBot="1" x14ac:dyDescent="0.25">
      <c r="A45" s="35" t="s">
        <v>91</v>
      </c>
      <c r="B45" s="29" t="s">
        <v>92</v>
      </c>
      <c r="C45" s="20" t="s">
        <v>50</v>
      </c>
      <c r="D45" s="21" t="s">
        <v>50</v>
      </c>
      <c r="E45" s="21"/>
      <c r="F45" s="21"/>
      <c r="G45" s="21" t="s">
        <v>50</v>
      </c>
      <c r="H45" s="21"/>
      <c r="I45" s="21"/>
      <c r="J45" s="39"/>
      <c r="K45" s="98" t="s">
        <v>93</v>
      </c>
      <c r="L45" s="16"/>
      <c r="M45" s="46"/>
      <c r="N45" s="10">
        <v>3</v>
      </c>
      <c r="O45" s="62">
        <v>2500</v>
      </c>
      <c r="P45" s="344"/>
      <c r="Q45" s="373"/>
      <c r="R45" s="46"/>
      <c r="S45" s="10"/>
      <c r="T45" s="46"/>
      <c r="U45" s="467"/>
      <c r="V45" s="544"/>
      <c r="W45" s="507"/>
      <c r="X45" s="531"/>
      <c r="Y45" s="529"/>
      <c r="Z45" s="531"/>
      <c r="AA45" s="531"/>
      <c r="AB45" s="531"/>
      <c r="AC45" s="531"/>
      <c r="AD45" s="531"/>
      <c r="AE45" s="531"/>
      <c r="AF45" s="531"/>
      <c r="AG45" s="531"/>
      <c r="AH45" s="531"/>
      <c r="AI45" s="531"/>
      <c r="AJ45" s="531"/>
      <c r="AK45" s="531"/>
      <c r="AL45" s="531"/>
      <c r="AM45" s="531"/>
      <c r="AN45" s="531"/>
      <c r="AO45" s="531"/>
      <c r="AP45" s="531"/>
      <c r="AQ45" s="531"/>
      <c r="AR45" s="531"/>
      <c r="AS45" s="531"/>
      <c r="AT45" s="531"/>
      <c r="AU45" s="531"/>
    </row>
    <row r="46" spans="1:50" s="14" customFormat="1" ht="25.5" customHeight="1" thickBot="1" x14ac:dyDescent="0.25">
      <c r="A46" s="128">
        <v>10</v>
      </c>
      <c r="B46" s="129" t="s">
        <v>233</v>
      </c>
      <c r="C46" s="130"/>
      <c r="D46" s="130"/>
      <c r="E46" s="130"/>
      <c r="F46" s="130"/>
      <c r="G46" s="130"/>
      <c r="H46" s="130"/>
      <c r="I46" s="131"/>
      <c r="J46" s="132"/>
      <c r="K46" s="113"/>
      <c r="L46" s="114"/>
      <c r="M46" s="183">
        <f>SUM(M47:M48)</f>
        <v>47000</v>
      </c>
      <c r="N46" s="183"/>
      <c r="O46" s="364"/>
      <c r="P46" s="342"/>
      <c r="Q46" s="371"/>
      <c r="R46" s="183">
        <f t="shared" ref="R46:U46" si="1">SUM(R47:R48)</f>
        <v>47000</v>
      </c>
      <c r="S46" s="183">
        <f t="shared" si="1"/>
        <v>0</v>
      </c>
      <c r="T46" s="183">
        <f t="shared" si="1"/>
        <v>47000</v>
      </c>
      <c r="U46" s="475">
        <f t="shared" si="1"/>
        <v>0</v>
      </c>
      <c r="V46" s="482">
        <f>SUM(V47:V48)</f>
        <v>47000</v>
      </c>
      <c r="W46" s="517"/>
      <c r="X46" s="531"/>
      <c r="Y46" s="529"/>
      <c r="Z46" s="531"/>
      <c r="AA46" s="531"/>
      <c r="AB46" s="531"/>
      <c r="AC46" s="531"/>
      <c r="AD46" s="531"/>
      <c r="AE46" s="531"/>
      <c r="AF46" s="531"/>
      <c r="AG46" s="531"/>
      <c r="AH46" s="531"/>
      <c r="AI46" s="531"/>
      <c r="AJ46" s="531"/>
      <c r="AK46" s="531"/>
      <c r="AL46" s="531"/>
      <c r="AM46" s="531"/>
      <c r="AN46" s="531"/>
      <c r="AO46" s="531"/>
      <c r="AP46" s="531"/>
      <c r="AQ46" s="531"/>
      <c r="AR46" s="531"/>
      <c r="AS46" s="531"/>
      <c r="AT46" s="531"/>
      <c r="AU46" s="531"/>
    </row>
    <row r="47" spans="1:50" s="14" customFormat="1" ht="25.5" customHeight="1" x14ac:dyDescent="0.2">
      <c r="A47" s="67">
        <v>10.1</v>
      </c>
      <c r="B47" s="68" t="s">
        <v>206</v>
      </c>
      <c r="C47" s="155" t="s">
        <v>50</v>
      </c>
      <c r="D47" s="69" t="s">
        <v>50</v>
      </c>
      <c r="E47" s="69"/>
      <c r="F47" s="69"/>
      <c r="G47" s="69"/>
      <c r="H47" s="69"/>
      <c r="I47" s="69"/>
      <c r="J47" s="156"/>
      <c r="K47" s="111" t="s">
        <v>37</v>
      </c>
      <c r="L47" s="125" t="s">
        <v>199</v>
      </c>
      <c r="M47" s="158">
        <v>2000</v>
      </c>
      <c r="N47" s="333">
        <v>1</v>
      </c>
      <c r="O47" s="158">
        <v>500</v>
      </c>
      <c r="P47" s="112">
        <v>3</v>
      </c>
      <c r="Q47" s="158">
        <v>1500</v>
      </c>
      <c r="R47" s="158">
        <v>2000</v>
      </c>
      <c r="S47" s="333">
        <v>0</v>
      </c>
      <c r="T47" s="158">
        <v>2000</v>
      </c>
      <c r="U47" s="484">
        <v>0</v>
      </c>
      <c r="V47" s="372">
        <v>2000</v>
      </c>
      <c r="W47" s="502"/>
      <c r="X47" s="531"/>
      <c r="Y47" s="529"/>
      <c r="Z47" s="531"/>
      <c r="AA47" s="531"/>
      <c r="AB47" s="531"/>
      <c r="AC47" s="531"/>
      <c r="AD47" s="531"/>
      <c r="AE47" s="531"/>
      <c r="AF47" s="531"/>
      <c r="AG47" s="531"/>
      <c r="AH47" s="531"/>
      <c r="AI47" s="531"/>
      <c r="AJ47" s="531"/>
      <c r="AK47" s="531"/>
      <c r="AL47" s="531"/>
      <c r="AM47" s="531"/>
      <c r="AN47" s="531"/>
      <c r="AO47" s="531"/>
      <c r="AP47" s="531"/>
      <c r="AQ47" s="531"/>
      <c r="AR47" s="531"/>
      <c r="AS47" s="531"/>
      <c r="AT47" s="531"/>
      <c r="AU47" s="531"/>
    </row>
    <row r="48" spans="1:50" s="14" customFormat="1" ht="25.5" customHeight="1" thickBot="1" x14ac:dyDescent="0.25">
      <c r="A48" s="43">
        <v>10.199999999999999</v>
      </c>
      <c r="B48" s="32" t="s">
        <v>175</v>
      </c>
      <c r="C48" s="24"/>
      <c r="D48" s="25" t="s">
        <v>50</v>
      </c>
      <c r="E48" s="25" t="s">
        <v>50</v>
      </c>
      <c r="F48" s="25" t="s">
        <v>50</v>
      </c>
      <c r="G48" s="25" t="s">
        <v>50</v>
      </c>
      <c r="H48" s="25"/>
      <c r="I48" s="25"/>
      <c r="J48" s="41"/>
      <c r="K48" s="415" t="s">
        <v>199</v>
      </c>
      <c r="L48" s="16" t="s">
        <v>97</v>
      </c>
      <c r="M48" s="62">
        <v>45000</v>
      </c>
      <c r="N48" s="332">
        <v>4</v>
      </c>
      <c r="O48" s="62">
        <v>45000</v>
      </c>
      <c r="P48" s="10"/>
      <c r="Q48" s="62"/>
      <c r="R48" s="62">
        <v>45000</v>
      </c>
      <c r="S48" s="332">
        <v>0</v>
      </c>
      <c r="T48" s="62">
        <v>45000</v>
      </c>
      <c r="U48" s="469">
        <v>0</v>
      </c>
      <c r="V48" s="374">
        <v>45000</v>
      </c>
      <c r="W48" s="502"/>
      <c r="X48" s="529"/>
      <c r="Y48" s="529"/>
      <c r="Z48" s="531"/>
      <c r="AA48" s="531"/>
      <c r="AB48" s="531"/>
      <c r="AC48" s="531"/>
      <c r="AD48" s="531"/>
      <c r="AE48" s="531"/>
      <c r="AF48" s="531"/>
      <c r="AG48" s="531"/>
      <c r="AH48" s="531"/>
      <c r="AI48" s="531"/>
      <c r="AJ48" s="531"/>
      <c r="AK48" s="531"/>
      <c r="AL48" s="531"/>
      <c r="AM48" s="531"/>
      <c r="AN48" s="531"/>
      <c r="AO48" s="531"/>
      <c r="AP48" s="531"/>
      <c r="AQ48" s="531"/>
      <c r="AR48" s="531"/>
      <c r="AS48" s="531"/>
      <c r="AT48" s="531"/>
      <c r="AU48" s="531"/>
    </row>
    <row r="49" spans="1:47" s="4" customFormat="1" ht="25.5" customHeight="1" thickBot="1" x14ac:dyDescent="0.35">
      <c r="A49" s="128">
        <v>11</v>
      </c>
      <c r="B49" s="129" t="s">
        <v>84</v>
      </c>
      <c r="C49" s="130"/>
      <c r="D49" s="130"/>
      <c r="E49" s="130"/>
      <c r="F49" s="130"/>
      <c r="G49" s="130"/>
      <c r="H49" s="130"/>
      <c r="I49" s="131"/>
      <c r="J49" s="132"/>
      <c r="K49" s="113"/>
      <c r="L49" s="114"/>
      <c r="M49" s="183">
        <f>SUM(M50:M51)</f>
        <v>30000</v>
      </c>
      <c r="N49" s="183"/>
      <c r="O49" s="364"/>
      <c r="P49" s="342"/>
      <c r="Q49" s="371"/>
      <c r="R49" s="183">
        <f t="shared" ref="R49:U49" si="2">SUM(R50:R51)</f>
        <v>30000</v>
      </c>
      <c r="S49" s="183">
        <f t="shared" si="2"/>
        <v>0</v>
      </c>
      <c r="T49" s="183">
        <f t="shared" si="2"/>
        <v>30000</v>
      </c>
      <c r="U49" s="475">
        <f t="shared" si="2"/>
        <v>0</v>
      </c>
      <c r="V49" s="482">
        <f>SUM(V50:V51)</f>
        <v>30000</v>
      </c>
      <c r="W49" s="517"/>
      <c r="X49" s="529"/>
      <c r="Y49" s="56"/>
      <c r="Z49" s="529"/>
      <c r="AA49" s="529"/>
      <c r="AB49" s="529"/>
      <c r="AC49" s="529"/>
      <c r="AD49" s="529"/>
      <c r="AE49" s="529"/>
      <c r="AF49" s="529"/>
      <c r="AG49" s="529"/>
      <c r="AH49" s="529"/>
      <c r="AI49" s="529"/>
      <c r="AJ49" s="529"/>
      <c r="AK49" s="529"/>
      <c r="AL49" s="529"/>
      <c r="AM49" s="529"/>
      <c r="AN49" s="529"/>
      <c r="AO49" s="529"/>
      <c r="AP49" s="529"/>
      <c r="AQ49" s="529"/>
      <c r="AR49" s="529"/>
      <c r="AS49" s="529"/>
      <c r="AT49" s="529"/>
      <c r="AU49" s="529"/>
    </row>
    <row r="50" spans="1:47" s="4" customFormat="1" ht="25.5" customHeight="1" x14ac:dyDescent="0.2">
      <c r="A50" s="185">
        <v>11.1</v>
      </c>
      <c r="B50" s="186" t="s">
        <v>68</v>
      </c>
      <c r="C50" s="187" t="s">
        <v>50</v>
      </c>
      <c r="D50" s="188" t="s">
        <v>50</v>
      </c>
      <c r="E50" s="188"/>
      <c r="F50" s="188"/>
      <c r="G50" s="188"/>
      <c r="H50" s="188"/>
      <c r="I50" s="188"/>
      <c r="J50" s="189"/>
      <c r="K50" s="94" t="s">
        <v>37</v>
      </c>
      <c r="L50" s="401" t="s">
        <v>199</v>
      </c>
      <c r="M50" s="407">
        <v>10000</v>
      </c>
      <c r="N50" s="331">
        <v>1</v>
      </c>
      <c r="O50" s="365">
        <v>5000</v>
      </c>
      <c r="P50" s="343">
        <v>3</v>
      </c>
      <c r="Q50" s="378">
        <v>5000</v>
      </c>
      <c r="R50" s="405">
        <v>10000</v>
      </c>
      <c r="S50" s="331">
        <v>0</v>
      </c>
      <c r="T50" s="190">
        <v>10000</v>
      </c>
      <c r="U50" s="483">
        <v>0</v>
      </c>
      <c r="V50" s="548">
        <v>10000</v>
      </c>
      <c r="W50" s="504"/>
      <c r="X50" s="529"/>
      <c r="Y50" s="529"/>
      <c r="Z50" s="529"/>
      <c r="AA50" s="529"/>
      <c r="AB50" s="529"/>
      <c r="AC50" s="529"/>
      <c r="AD50" s="529"/>
      <c r="AE50" s="529"/>
      <c r="AF50" s="529"/>
      <c r="AG50" s="529"/>
      <c r="AH50" s="529"/>
      <c r="AI50" s="529"/>
      <c r="AJ50" s="529"/>
      <c r="AK50" s="529"/>
      <c r="AL50" s="529"/>
      <c r="AM50" s="529"/>
      <c r="AN50" s="529"/>
      <c r="AO50" s="529"/>
      <c r="AP50" s="529"/>
      <c r="AQ50" s="529"/>
      <c r="AR50" s="529"/>
      <c r="AS50" s="529"/>
      <c r="AT50" s="529"/>
      <c r="AU50" s="529"/>
    </row>
    <row r="51" spans="1:47" s="4" customFormat="1" ht="25.5" customHeight="1" thickBot="1" x14ac:dyDescent="0.25">
      <c r="A51" s="43">
        <v>11.2</v>
      </c>
      <c r="B51" s="32" t="s">
        <v>69</v>
      </c>
      <c r="C51" s="24"/>
      <c r="D51" s="25"/>
      <c r="E51" s="25" t="s">
        <v>50</v>
      </c>
      <c r="F51" s="25" t="s">
        <v>50</v>
      </c>
      <c r="G51" s="25" t="s">
        <v>50</v>
      </c>
      <c r="H51" s="25" t="s">
        <v>50</v>
      </c>
      <c r="I51" s="25"/>
      <c r="J51" s="41"/>
      <c r="K51" s="98" t="s">
        <v>93</v>
      </c>
      <c r="L51" s="402" t="s">
        <v>98</v>
      </c>
      <c r="M51" s="408">
        <v>20000</v>
      </c>
      <c r="N51" s="334">
        <v>3</v>
      </c>
      <c r="O51" s="62">
        <v>20000</v>
      </c>
      <c r="P51" s="344"/>
      <c r="Q51" s="373"/>
      <c r="R51" s="406">
        <v>20000</v>
      </c>
      <c r="S51" s="334">
        <v>0</v>
      </c>
      <c r="T51" s="184">
        <v>20000</v>
      </c>
      <c r="U51" s="485">
        <v>0</v>
      </c>
      <c r="V51" s="549">
        <v>20000</v>
      </c>
      <c r="W51" s="504"/>
      <c r="X51" s="529"/>
      <c r="Y51" s="529"/>
      <c r="Z51" s="529"/>
      <c r="AA51" s="529"/>
      <c r="AB51" s="529"/>
      <c r="AC51" s="529"/>
      <c r="AD51" s="529"/>
      <c r="AE51" s="529"/>
      <c r="AF51" s="529"/>
      <c r="AG51" s="529"/>
      <c r="AH51" s="529"/>
      <c r="AI51" s="529"/>
      <c r="AJ51" s="529"/>
      <c r="AK51" s="529"/>
      <c r="AL51" s="529"/>
      <c r="AM51" s="529"/>
      <c r="AN51" s="529"/>
      <c r="AO51" s="529"/>
      <c r="AP51" s="529"/>
      <c r="AQ51" s="529"/>
      <c r="AR51" s="529"/>
      <c r="AS51" s="529"/>
      <c r="AT51" s="529"/>
      <c r="AU51" s="529"/>
    </row>
    <row r="52" spans="1:47" s="4" customFormat="1" ht="25.5" customHeight="1" thickBot="1" x14ac:dyDescent="0.25">
      <c r="A52" s="128">
        <v>12</v>
      </c>
      <c r="B52" s="129" t="s">
        <v>221</v>
      </c>
      <c r="C52" s="130"/>
      <c r="D52" s="130"/>
      <c r="E52" s="130"/>
      <c r="F52" s="130"/>
      <c r="G52" s="130"/>
      <c r="H52" s="130"/>
      <c r="I52" s="130"/>
      <c r="J52" s="132"/>
      <c r="K52" s="113"/>
      <c r="L52" s="114"/>
      <c r="M52" s="154">
        <f>SUM(M53:M59)</f>
        <v>124500</v>
      </c>
      <c r="N52" s="183"/>
      <c r="O52" s="154">
        <f>SUM(O53:O59)</f>
        <v>103500</v>
      </c>
      <c r="P52" s="342"/>
      <c r="Q52" s="154">
        <f>SUM(Q53:Q59)</f>
        <v>21000</v>
      </c>
      <c r="R52" s="154">
        <f>SUM(R53:R59)</f>
        <v>124500</v>
      </c>
      <c r="S52" s="183">
        <f>SUM(S53:S59)</f>
        <v>0</v>
      </c>
      <c r="T52" s="154">
        <f>SUM(T53:T59)</f>
        <v>124500</v>
      </c>
      <c r="U52" s="475">
        <f>SUM(U53:U59)</f>
        <v>0</v>
      </c>
      <c r="V52" s="482">
        <f>SUM(V54+V56)</f>
        <v>124500</v>
      </c>
      <c r="W52" s="517"/>
      <c r="X52" s="529"/>
      <c r="Y52" s="529"/>
      <c r="Z52" s="529"/>
      <c r="AA52" s="529"/>
      <c r="AB52" s="529"/>
      <c r="AC52" s="529"/>
      <c r="AD52" s="529"/>
      <c r="AE52" s="529"/>
      <c r="AF52" s="529"/>
      <c r="AG52" s="529"/>
      <c r="AH52" s="529"/>
      <c r="AI52" s="529"/>
      <c r="AJ52" s="529"/>
      <c r="AK52" s="529"/>
      <c r="AL52" s="529"/>
      <c r="AM52" s="529"/>
      <c r="AN52" s="529"/>
      <c r="AO52" s="529"/>
      <c r="AP52" s="529"/>
      <c r="AQ52" s="529"/>
      <c r="AR52" s="529"/>
      <c r="AS52" s="529"/>
      <c r="AT52" s="529"/>
      <c r="AU52" s="529"/>
    </row>
    <row r="53" spans="1:47" s="4" customFormat="1" ht="25.5" customHeight="1" x14ac:dyDescent="0.2">
      <c r="A53" s="34">
        <v>12.1</v>
      </c>
      <c r="B53" s="146" t="s">
        <v>220</v>
      </c>
      <c r="C53" s="127"/>
      <c r="D53" s="127"/>
      <c r="E53" s="127"/>
      <c r="F53" s="127"/>
      <c r="G53" s="127"/>
      <c r="H53" s="127"/>
      <c r="I53" s="127"/>
      <c r="J53" s="147"/>
      <c r="K53" s="150"/>
      <c r="L53" s="151"/>
      <c r="M53" s="152"/>
      <c r="N53" s="112"/>
      <c r="O53" s="158"/>
      <c r="P53" s="409"/>
      <c r="Q53" s="459"/>
      <c r="R53" s="462"/>
      <c r="S53" s="96"/>
      <c r="T53" s="457"/>
      <c r="U53" s="463"/>
      <c r="V53" s="550"/>
      <c r="W53" s="507"/>
      <c r="X53" s="529"/>
      <c r="Y53" s="529"/>
      <c r="Z53" s="529"/>
      <c r="AA53" s="529"/>
      <c r="AB53" s="529"/>
      <c r="AC53" s="529"/>
      <c r="AD53" s="529"/>
      <c r="AE53" s="529"/>
      <c r="AF53" s="529"/>
      <c r="AG53" s="529"/>
      <c r="AH53" s="529"/>
      <c r="AI53" s="529"/>
      <c r="AJ53" s="529"/>
      <c r="AK53" s="529"/>
      <c r="AL53" s="529"/>
      <c r="AM53" s="529"/>
      <c r="AN53" s="529"/>
      <c r="AO53" s="529"/>
      <c r="AP53" s="529"/>
      <c r="AQ53" s="529"/>
      <c r="AR53" s="529"/>
      <c r="AS53" s="529"/>
      <c r="AT53" s="529"/>
      <c r="AU53" s="529"/>
    </row>
    <row r="54" spans="1:47" s="4" customFormat="1" ht="25.5" customHeight="1" x14ac:dyDescent="0.2">
      <c r="A54" s="35" t="s">
        <v>73</v>
      </c>
      <c r="B54" s="55" t="s">
        <v>75</v>
      </c>
      <c r="C54" s="20" t="s">
        <v>50</v>
      </c>
      <c r="D54" s="20" t="s">
        <v>50</v>
      </c>
      <c r="E54" s="20"/>
      <c r="F54" s="20"/>
      <c r="G54" s="20"/>
      <c r="H54" s="20"/>
      <c r="I54" s="20"/>
      <c r="J54" s="26"/>
      <c r="K54" s="59" t="s">
        <v>34</v>
      </c>
      <c r="L54" s="12" t="s">
        <v>27</v>
      </c>
      <c r="M54" s="248">
        <v>77000</v>
      </c>
      <c r="N54" s="335">
        <v>3</v>
      </c>
      <c r="O54" s="62">
        <v>77000</v>
      </c>
      <c r="P54" s="10"/>
      <c r="Q54" s="460"/>
      <c r="R54" s="464">
        <v>77000</v>
      </c>
      <c r="S54" s="335">
        <v>0</v>
      </c>
      <c r="T54" s="248">
        <v>77000</v>
      </c>
      <c r="U54" s="465">
        <v>0</v>
      </c>
      <c r="V54" s="383">
        <v>77000</v>
      </c>
      <c r="W54" s="502"/>
      <c r="X54" s="529"/>
      <c r="Y54" s="529"/>
      <c r="Z54" s="529"/>
      <c r="AA54" s="529"/>
      <c r="AB54" s="529"/>
      <c r="AC54" s="529"/>
      <c r="AD54" s="529"/>
      <c r="AE54" s="529"/>
      <c r="AF54" s="529"/>
      <c r="AG54" s="529"/>
      <c r="AH54" s="529"/>
      <c r="AI54" s="529"/>
      <c r="AJ54" s="529"/>
      <c r="AK54" s="529"/>
      <c r="AL54" s="529"/>
      <c r="AM54" s="529"/>
      <c r="AN54" s="529"/>
      <c r="AO54" s="529"/>
      <c r="AP54" s="529"/>
      <c r="AQ54" s="529"/>
      <c r="AR54" s="529"/>
      <c r="AS54" s="529"/>
      <c r="AT54" s="529"/>
      <c r="AU54" s="529"/>
    </row>
    <row r="55" spans="1:47" s="4" customFormat="1" ht="25.5" customHeight="1" x14ac:dyDescent="0.2">
      <c r="A55" s="35" t="s">
        <v>74</v>
      </c>
      <c r="B55" s="55" t="s">
        <v>222</v>
      </c>
      <c r="C55" s="20"/>
      <c r="D55" s="20" t="s">
        <v>50</v>
      </c>
      <c r="E55" s="20" t="s">
        <v>50</v>
      </c>
      <c r="F55" s="20"/>
      <c r="G55" s="20"/>
      <c r="H55" s="20"/>
      <c r="I55" s="20"/>
      <c r="J55" s="26"/>
      <c r="K55" s="59" t="s">
        <v>13</v>
      </c>
      <c r="L55" s="12" t="s">
        <v>27</v>
      </c>
      <c r="M55" s="10">
        <v>0</v>
      </c>
      <c r="N55" s="10"/>
      <c r="O55" s="62"/>
      <c r="P55" s="10"/>
      <c r="Q55" s="460"/>
      <c r="R55" s="466">
        <v>0</v>
      </c>
      <c r="S55" s="10">
        <v>0</v>
      </c>
      <c r="T55" s="10">
        <v>0</v>
      </c>
      <c r="U55" s="467">
        <v>0</v>
      </c>
      <c r="V55" s="467">
        <v>0</v>
      </c>
      <c r="W55" s="503"/>
      <c r="X55" s="529"/>
      <c r="Y55" s="529"/>
      <c r="Z55" s="529"/>
      <c r="AA55" s="529"/>
      <c r="AB55" s="529"/>
      <c r="AC55" s="529"/>
      <c r="AD55" s="529"/>
      <c r="AE55" s="529"/>
      <c r="AF55" s="529"/>
      <c r="AG55" s="529"/>
      <c r="AH55" s="529"/>
      <c r="AI55" s="529"/>
      <c r="AJ55" s="529"/>
      <c r="AK55" s="529"/>
      <c r="AL55" s="529"/>
      <c r="AM55" s="529"/>
      <c r="AN55" s="529"/>
      <c r="AO55" s="529"/>
      <c r="AP55" s="529"/>
      <c r="AQ55" s="529"/>
      <c r="AR55" s="529"/>
      <c r="AS55" s="529"/>
      <c r="AT55" s="529"/>
      <c r="AU55" s="529"/>
    </row>
    <row r="56" spans="1:47" s="4" customFormat="1" ht="25.5" customHeight="1" x14ac:dyDescent="0.3">
      <c r="A56" s="35">
        <v>12.2</v>
      </c>
      <c r="B56" s="55" t="s">
        <v>76</v>
      </c>
      <c r="C56" s="20"/>
      <c r="D56" s="20"/>
      <c r="E56" s="20"/>
      <c r="F56" s="20"/>
      <c r="G56" s="20"/>
      <c r="H56" s="20"/>
      <c r="I56" s="20"/>
      <c r="J56" s="26"/>
      <c r="K56" s="59" t="s">
        <v>13</v>
      </c>
      <c r="L56" s="12" t="s">
        <v>93</v>
      </c>
      <c r="M56" s="10">
        <v>0</v>
      </c>
      <c r="N56" s="10"/>
      <c r="O56" s="62"/>
      <c r="P56" s="10"/>
      <c r="Q56" s="460"/>
      <c r="R56" s="466">
        <v>0</v>
      </c>
      <c r="S56" s="10">
        <v>0</v>
      </c>
      <c r="T56" s="10">
        <v>0</v>
      </c>
      <c r="U56" s="467">
        <v>0</v>
      </c>
      <c r="V56" s="551">
        <f>SUM(V57:V59)</f>
        <v>47500</v>
      </c>
      <c r="W56" s="525"/>
      <c r="X56" s="56"/>
      <c r="Y56" s="529"/>
      <c r="Z56" s="529"/>
      <c r="AA56" s="529"/>
      <c r="AB56" s="529"/>
      <c r="AC56" s="529"/>
      <c r="AD56" s="529"/>
      <c r="AE56" s="529"/>
      <c r="AF56" s="529"/>
      <c r="AG56" s="529"/>
      <c r="AH56" s="529"/>
      <c r="AI56" s="529"/>
      <c r="AJ56" s="529"/>
      <c r="AK56" s="529"/>
      <c r="AL56" s="529"/>
      <c r="AM56" s="529"/>
      <c r="AN56" s="529"/>
      <c r="AO56" s="529"/>
      <c r="AP56" s="529"/>
      <c r="AQ56" s="529"/>
      <c r="AR56" s="529"/>
      <c r="AS56" s="529"/>
      <c r="AT56" s="529"/>
      <c r="AU56" s="529"/>
    </row>
    <row r="57" spans="1:47" s="9" customFormat="1" ht="25.5" customHeight="1" x14ac:dyDescent="0.3">
      <c r="A57" s="35" t="s">
        <v>77</v>
      </c>
      <c r="B57" s="55" t="s">
        <v>79</v>
      </c>
      <c r="C57" s="20" t="s">
        <v>50</v>
      </c>
      <c r="D57" s="20"/>
      <c r="E57" s="20" t="s">
        <v>50</v>
      </c>
      <c r="F57" s="20"/>
      <c r="G57" s="20" t="s">
        <v>50</v>
      </c>
      <c r="H57" s="20"/>
      <c r="I57" s="20" t="s">
        <v>50</v>
      </c>
      <c r="J57" s="26" t="s">
        <v>50</v>
      </c>
      <c r="K57" s="12" t="s">
        <v>93</v>
      </c>
      <c r="L57" s="12" t="s">
        <v>13</v>
      </c>
      <c r="M57" s="62">
        <v>7500</v>
      </c>
      <c r="N57" s="332">
        <v>1</v>
      </c>
      <c r="O57" s="62">
        <v>1500</v>
      </c>
      <c r="P57" s="10" t="s">
        <v>239</v>
      </c>
      <c r="Q57" s="460">
        <v>6000</v>
      </c>
      <c r="R57" s="468">
        <v>7500</v>
      </c>
      <c r="S57" s="332">
        <v>0</v>
      </c>
      <c r="T57" s="62">
        <v>7500</v>
      </c>
      <c r="U57" s="469">
        <v>0</v>
      </c>
      <c r="V57" s="373">
        <v>7500</v>
      </c>
      <c r="W57" s="502"/>
      <c r="X57" s="529"/>
      <c r="Y57" s="529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</row>
    <row r="58" spans="1:47" s="4" customFormat="1" ht="25.5" customHeight="1" x14ac:dyDescent="0.2">
      <c r="A58" s="35" t="s">
        <v>78</v>
      </c>
      <c r="B58" s="55" t="s">
        <v>194</v>
      </c>
      <c r="C58" s="20"/>
      <c r="D58" s="20" t="s">
        <v>50</v>
      </c>
      <c r="E58" s="20"/>
      <c r="F58" s="20"/>
      <c r="G58" s="20"/>
      <c r="H58" s="20"/>
      <c r="I58" s="20"/>
      <c r="J58" s="26"/>
      <c r="K58" s="12" t="s">
        <v>93</v>
      </c>
      <c r="L58" s="12" t="s">
        <v>99</v>
      </c>
      <c r="M58" s="493">
        <v>20000</v>
      </c>
      <c r="N58" s="494">
        <v>1</v>
      </c>
      <c r="O58" s="62">
        <v>5000</v>
      </c>
      <c r="P58" s="10">
        <v>3</v>
      </c>
      <c r="Q58" s="460">
        <v>15000</v>
      </c>
      <c r="R58" s="468">
        <v>20000</v>
      </c>
      <c r="S58" s="332">
        <v>0</v>
      </c>
      <c r="T58" s="62">
        <v>20000</v>
      </c>
      <c r="U58" s="469">
        <v>0</v>
      </c>
      <c r="V58" s="373">
        <v>20000</v>
      </c>
      <c r="W58" s="502"/>
      <c r="X58" s="529"/>
      <c r="Y58" s="529"/>
      <c r="Z58" s="529"/>
      <c r="AA58" s="529"/>
      <c r="AB58" s="529"/>
      <c r="AC58" s="529"/>
      <c r="AD58" s="529"/>
      <c r="AE58" s="529"/>
      <c r="AF58" s="529"/>
      <c r="AG58" s="529"/>
      <c r="AH58" s="529"/>
      <c r="AI58" s="529"/>
      <c r="AJ58" s="529"/>
      <c r="AK58" s="529"/>
      <c r="AL58" s="529"/>
      <c r="AM58" s="529"/>
      <c r="AN58" s="529"/>
      <c r="AO58" s="529"/>
      <c r="AP58" s="529"/>
      <c r="AQ58" s="529"/>
      <c r="AR58" s="529"/>
      <c r="AS58" s="529"/>
      <c r="AT58" s="529"/>
      <c r="AU58" s="529"/>
    </row>
    <row r="59" spans="1:47" s="4" customFormat="1" ht="25.5" customHeight="1" thickBot="1" x14ac:dyDescent="0.25">
      <c r="A59" s="35">
        <v>12.3</v>
      </c>
      <c r="B59" s="55" t="s">
        <v>105</v>
      </c>
      <c r="C59" s="20"/>
      <c r="D59" s="20"/>
      <c r="E59" s="20" t="s">
        <v>50</v>
      </c>
      <c r="F59" s="20"/>
      <c r="G59" s="20"/>
      <c r="H59" s="20" t="s">
        <v>50</v>
      </c>
      <c r="I59" s="20"/>
      <c r="J59" s="26"/>
      <c r="K59" s="12" t="s">
        <v>93</v>
      </c>
      <c r="L59" s="12" t="s">
        <v>99</v>
      </c>
      <c r="M59" s="493">
        <v>20000</v>
      </c>
      <c r="N59" s="494">
        <v>5</v>
      </c>
      <c r="O59" s="248">
        <v>20000</v>
      </c>
      <c r="P59" s="11"/>
      <c r="Q59" s="461"/>
      <c r="R59" s="470">
        <v>20000</v>
      </c>
      <c r="S59" s="341">
        <v>0</v>
      </c>
      <c r="T59" s="323">
        <v>20000</v>
      </c>
      <c r="U59" s="471">
        <v>0</v>
      </c>
      <c r="V59" s="384">
        <v>20000</v>
      </c>
      <c r="W59" s="502"/>
      <c r="X59" s="529"/>
      <c r="Y59" s="529"/>
      <c r="Z59" s="529"/>
      <c r="AA59" s="529"/>
      <c r="AB59" s="529"/>
      <c r="AC59" s="529"/>
      <c r="AD59" s="529"/>
      <c r="AE59" s="529"/>
      <c r="AF59" s="529"/>
      <c r="AG59" s="529"/>
      <c r="AH59" s="529"/>
      <c r="AI59" s="529"/>
      <c r="AJ59" s="529"/>
      <c r="AK59" s="529"/>
      <c r="AL59" s="529"/>
      <c r="AM59" s="529"/>
      <c r="AN59" s="529"/>
      <c r="AO59" s="529"/>
      <c r="AP59" s="529"/>
      <c r="AQ59" s="529"/>
      <c r="AR59" s="529"/>
      <c r="AS59" s="529"/>
      <c r="AT59" s="529"/>
      <c r="AU59" s="529"/>
    </row>
    <row r="60" spans="1:47" s="4" customFormat="1" ht="25.5" customHeight="1" thickBot="1" x14ac:dyDescent="0.25">
      <c r="A60" s="128">
        <v>13</v>
      </c>
      <c r="B60" s="129" t="s">
        <v>81</v>
      </c>
      <c r="C60" s="130"/>
      <c r="D60" s="130"/>
      <c r="E60" s="130"/>
      <c r="F60" s="130"/>
      <c r="G60" s="130"/>
      <c r="H60" s="130"/>
      <c r="I60" s="130"/>
      <c r="J60" s="132"/>
      <c r="K60" s="279"/>
      <c r="L60" s="280"/>
      <c r="M60" s="281">
        <f>SUM(M61:M63)</f>
        <v>10000</v>
      </c>
      <c r="N60" s="336"/>
      <c r="O60" s="368"/>
      <c r="P60" s="352"/>
      <c r="Q60" s="381"/>
      <c r="R60" s="281">
        <f>SUM(R61:R63)</f>
        <v>10000</v>
      </c>
      <c r="S60" s="336">
        <f>SUM(S61:S63)</f>
        <v>0</v>
      </c>
      <c r="T60" s="281">
        <f>SUM(T61:T63)</f>
        <v>10000</v>
      </c>
      <c r="U60" s="486">
        <f>SUM(U61:U63)</f>
        <v>0</v>
      </c>
      <c r="V60" s="543">
        <f>SUM(V61:V63)</f>
        <v>10000</v>
      </c>
      <c r="W60" s="517"/>
      <c r="X60" s="529"/>
      <c r="Y60" s="529"/>
      <c r="Z60" s="529"/>
      <c r="AA60" s="529"/>
      <c r="AB60" s="529"/>
      <c r="AC60" s="529"/>
      <c r="AD60" s="529"/>
      <c r="AE60" s="529"/>
      <c r="AF60" s="529"/>
      <c r="AG60" s="529"/>
      <c r="AH60" s="529"/>
      <c r="AI60" s="529"/>
      <c r="AJ60" s="529"/>
      <c r="AK60" s="529"/>
      <c r="AL60" s="529"/>
      <c r="AM60" s="529"/>
      <c r="AN60" s="529"/>
      <c r="AO60" s="529"/>
      <c r="AP60" s="529"/>
      <c r="AQ60" s="529"/>
      <c r="AR60" s="529"/>
      <c r="AS60" s="529"/>
      <c r="AT60" s="529"/>
      <c r="AU60" s="529"/>
    </row>
    <row r="61" spans="1:47" s="4" customFormat="1" ht="25.5" customHeight="1" x14ac:dyDescent="0.2">
      <c r="A61" s="159">
        <v>13.1</v>
      </c>
      <c r="B61" s="160" t="s">
        <v>80</v>
      </c>
      <c r="C61" s="90"/>
      <c r="D61" s="90" t="s">
        <v>50</v>
      </c>
      <c r="E61" s="90"/>
      <c r="F61" s="90" t="s">
        <v>50</v>
      </c>
      <c r="G61" s="90"/>
      <c r="H61" s="90" t="s">
        <v>50</v>
      </c>
      <c r="I61" s="90"/>
      <c r="J61" s="91" t="s">
        <v>50</v>
      </c>
      <c r="K61" s="164" t="s">
        <v>13</v>
      </c>
      <c r="L61" s="165" t="s">
        <v>93</v>
      </c>
      <c r="M61" s="168">
        <v>6000</v>
      </c>
      <c r="N61" s="337">
        <v>3</v>
      </c>
      <c r="O61" s="168">
        <v>3000</v>
      </c>
      <c r="P61" s="353">
        <v>4</v>
      </c>
      <c r="Q61" s="382">
        <v>3000</v>
      </c>
      <c r="R61" s="168">
        <v>6000</v>
      </c>
      <c r="S61" s="337">
        <v>0</v>
      </c>
      <c r="T61" s="168">
        <v>6000</v>
      </c>
      <c r="U61" s="487">
        <v>0</v>
      </c>
      <c r="V61" s="382">
        <v>6000</v>
      </c>
      <c r="W61" s="502"/>
      <c r="X61" s="529"/>
      <c r="Y61" s="529"/>
      <c r="Z61" s="529"/>
      <c r="AA61" s="529"/>
      <c r="AB61" s="529"/>
      <c r="AC61" s="529"/>
      <c r="AD61" s="529"/>
      <c r="AE61" s="529"/>
      <c r="AF61" s="529"/>
      <c r="AG61" s="529"/>
      <c r="AH61" s="529"/>
      <c r="AI61" s="529"/>
      <c r="AJ61" s="529"/>
      <c r="AK61" s="529"/>
      <c r="AL61" s="529"/>
      <c r="AM61" s="529"/>
      <c r="AN61" s="529"/>
      <c r="AO61" s="529"/>
      <c r="AP61" s="529"/>
      <c r="AQ61" s="529"/>
      <c r="AR61" s="529"/>
      <c r="AS61" s="529"/>
      <c r="AT61" s="529"/>
      <c r="AU61" s="529"/>
    </row>
    <row r="62" spans="1:47" s="4" customFormat="1" ht="25.5" customHeight="1" x14ac:dyDescent="0.2">
      <c r="A62" s="63">
        <v>13.2</v>
      </c>
      <c r="B62" s="55" t="s">
        <v>82</v>
      </c>
      <c r="C62" s="20"/>
      <c r="D62" s="20" t="s">
        <v>50</v>
      </c>
      <c r="E62" s="20"/>
      <c r="F62" s="20" t="s">
        <v>50</v>
      </c>
      <c r="G62" s="20"/>
      <c r="H62" s="20" t="s">
        <v>50</v>
      </c>
      <c r="I62" s="20"/>
      <c r="J62" s="38" t="s">
        <v>50</v>
      </c>
      <c r="K62" s="166" t="s">
        <v>13</v>
      </c>
      <c r="L62" s="7"/>
      <c r="M62" s="11">
        <v>0</v>
      </c>
      <c r="N62" s="11"/>
      <c r="O62" s="248"/>
      <c r="P62" s="354"/>
      <c r="Q62" s="383"/>
      <c r="R62" s="11">
        <v>0</v>
      </c>
      <c r="S62" s="11">
        <v>0</v>
      </c>
      <c r="T62" s="11">
        <v>0</v>
      </c>
      <c r="U62" s="488">
        <v>0</v>
      </c>
      <c r="V62" s="488">
        <v>0</v>
      </c>
      <c r="W62" s="503"/>
      <c r="X62" s="529"/>
      <c r="Y62" s="529"/>
      <c r="Z62" s="529"/>
      <c r="AA62" s="529"/>
      <c r="AB62" s="529"/>
      <c r="AC62" s="529"/>
      <c r="AD62" s="529"/>
      <c r="AE62" s="529"/>
      <c r="AF62" s="529"/>
      <c r="AG62" s="529"/>
      <c r="AH62" s="529"/>
      <c r="AI62" s="529"/>
      <c r="AJ62" s="529"/>
      <c r="AK62" s="529"/>
      <c r="AL62" s="529"/>
      <c r="AM62" s="529"/>
      <c r="AN62" s="529"/>
      <c r="AO62" s="529"/>
      <c r="AP62" s="529"/>
      <c r="AQ62" s="529"/>
      <c r="AR62" s="529"/>
      <c r="AS62" s="529"/>
      <c r="AT62" s="529"/>
      <c r="AU62" s="529"/>
    </row>
    <row r="63" spans="1:47" s="4" customFormat="1" ht="25.5" customHeight="1" thickBot="1" x14ac:dyDescent="0.25">
      <c r="A63" s="161">
        <v>13.3</v>
      </c>
      <c r="B63" s="162" t="s">
        <v>83</v>
      </c>
      <c r="C63" s="28"/>
      <c r="D63" s="28"/>
      <c r="E63" s="28" t="s">
        <v>50</v>
      </c>
      <c r="F63" s="28"/>
      <c r="G63" s="28"/>
      <c r="H63" s="28"/>
      <c r="I63" s="28" t="s">
        <v>50</v>
      </c>
      <c r="J63" s="42"/>
      <c r="K63" s="167" t="s">
        <v>13</v>
      </c>
      <c r="L63" s="18" t="s">
        <v>93</v>
      </c>
      <c r="M63" s="169">
        <v>4000</v>
      </c>
      <c r="N63" s="338">
        <v>3</v>
      </c>
      <c r="O63" s="323">
        <v>2000</v>
      </c>
      <c r="P63" s="355">
        <v>4</v>
      </c>
      <c r="Q63" s="384">
        <v>2000</v>
      </c>
      <c r="R63" s="169">
        <v>4000</v>
      </c>
      <c r="S63" s="338">
        <v>0</v>
      </c>
      <c r="T63" s="169">
        <v>4000</v>
      </c>
      <c r="U63" s="489">
        <v>0</v>
      </c>
      <c r="V63" s="552">
        <v>4000</v>
      </c>
      <c r="W63" s="504"/>
      <c r="X63" s="529"/>
      <c r="Y63" s="529"/>
      <c r="Z63" s="529"/>
      <c r="AA63" s="529"/>
      <c r="AB63" s="529"/>
      <c r="AC63" s="529"/>
      <c r="AD63" s="529"/>
      <c r="AE63" s="529"/>
      <c r="AF63" s="529"/>
      <c r="AG63" s="529"/>
      <c r="AH63" s="529"/>
      <c r="AI63" s="529"/>
      <c r="AJ63" s="529"/>
      <c r="AK63" s="529"/>
      <c r="AL63" s="529"/>
      <c r="AM63" s="529"/>
      <c r="AN63" s="529"/>
      <c r="AO63" s="529"/>
      <c r="AP63" s="529"/>
      <c r="AQ63" s="529"/>
      <c r="AR63" s="529"/>
      <c r="AS63" s="529"/>
      <c r="AT63" s="529"/>
      <c r="AU63" s="529"/>
    </row>
    <row r="64" spans="1:47" s="4" customFormat="1" ht="25.5" customHeight="1" thickBot="1" x14ac:dyDescent="0.25">
      <c r="A64" s="171"/>
      <c r="B64" s="172"/>
      <c r="C64" s="173"/>
      <c r="D64" s="173"/>
      <c r="E64" s="173"/>
      <c r="F64" s="173"/>
      <c r="G64" s="173"/>
      <c r="H64" s="173"/>
      <c r="I64" s="173"/>
      <c r="J64" s="173"/>
      <c r="K64" s="283"/>
      <c r="L64" s="284" t="s">
        <v>106</v>
      </c>
      <c r="M64" s="288">
        <f>SUM(M60+M52+M49+M46+M40+M36+M31+M25+M23+M15+M13+M9+M4)</f>
        <v>304000</v>
      </c>
      <c r="N64" s="386"/>
      <c r="O64" s="369"/>
      <c r="P64" s="285"/>
      <c r="Q64" s="385"/>
      <c r="R64" s="288">
        <f>SUM(R60+R52+R49+R46+R40+R36+R31+R25+R23+R15+R13+R9+R4)</f>
        <v>299800</v>
      </c>
      <c r="S64" s="339">
        <f>SUM(S60+S52+S49+S46+S40+S36+S31+S25+S23+S15+S13+S9+S4)</f>
        <v>4200</v>
      </c>
      <c r="T64" s="288">
        <f>SUM(T60+T52+T49+T46+T40+T36+T31+T25+T23+T15+T13+T9+T4)</f>
        <v>304000</v>
      </c>
      <c r="U64" s="339">
        <f>SUM(U60+U52+U49+U46+U40+U36+U31+U25+U23+U15+U13+U9+U4)</f>
        <v>0</v>
      </c>
      <c r="V64" s="288">
        <f>SUM(V60+V52+V49+V46+V40+V36+V31+V25+V23+V15+V13+V9+V4)</f>
        <v>304000</v>
      </c>
      <c r="W64" s="505"/>
      <c r="X64" s="529"/>
      <c r="Y64" s="529"/>
      <c r="Z64" s="529"/>
      <c r="AA64" s="529"/>
      <c r="AB64" s="529"/>
      <c r="AC64" s="529"/>
      <c r="AD64" s="529"/>
      <c r="AE64" s="529"/>
      <c r="AF64" s="529"/>
      <c r="AG64" s="529"/>
      <c r="AH64" s="529"/>
      <c r="AI64" s="529"/>
      <c r="AJ64" s="529"/>
      <c r="AK64" s="529"/>
      <c r="AL64" s="529"/>
      <c r="AM64" s="529"/>
      <c r="AN64" s="529"/>
      <c r="AO64" s="529"/>
      <c r="AP64" s="529"/>
      <c r="AQ64" s="529"/>
      <c r="AR64" s="529"/>
      <c r="AS64" s="529"/>
      <c r="AT64" s="529"/>
      <c r="AU64" s="529"/>
    </row>
    <row r="65" spans="1:50" s="4" customFormat="1" ht="25.5" customHeight="1" thickBot="1" x14ac:dyDescent="0.25">
      <c r="A65" s="497"/>
      <c r="B65" s="498" t="s">
        <v>245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37"/>
      <c r="N65" s="324"/>
      <c r="O65" s="362"/>
      <c r="P65" s="5"/>
      <c r="Q65" s="362"/>
      <c r="R65" s="37"/>
      <c r="S65" s="324"/>
      <c r="T65" s="37"/>
      <c r="U65" s="324"/>
      <c r="V65" s="37"/>
      <c r="W65" s="506"/>
      <c r="X65" s="529"/>
      <c r="Y65" s="529"/>
      <c r="Z65" s="529"/>
      <c r="AA65" s="529"/>
      <c r="AB65" s="529"/>
      <c r="AC65" s="529"/>
      <c r="AD65" s="529"/>
      <c r="AE65" s="529"/>
      <c r="AF65" s="529"/>
      <c r="AG65" s="529"/>
      <c r="AH65" s="529"/>
      <c r="AI65" s="529"/>
      <c r="AJ65" s="529"/>
      <c r="AK65" s="529"/>
      <c r="AL65" s="529"/>
      <c r="AM65" s="529"/>
      <c r="AN65" s="529"/>
      <c r="AO65" s="529"/>
      <c r="AP65" s="529"/>
      <c r="AQ65" s="529"/>
      <c r="AR65" s="529"/>
      <c r="AS65" s="529"/>
      <c r="AT65" s="529"/>
      <c r="AU65" s="529"/>
    </row>
    <row r="66" spans="1:50" s="4" customFormat="1" ht="25.5" customHeight="1" x14ac:dyDescent="0.2">
      <c r="A66" s="495">
        <v>1</v>
      </c>
      <c r="B66" s="496" t="s">
        <v>240</v>
      </c>
      <c r="C66" s="5"/>
      <c r="D66" s="5"/>
      <c r="E66" s="5"/>
      <c r="F66" s="5"/>
      <c r="G66" s="5"/>
      <c r="H66" s="5"/>
      <c r="I66" s="5"/>
      <c r="J66" s="5"/>
      <c r="K66" s="5"/>
      <c r="L66" s="33" t="s">
        <v>107</v>
      </c>
      <c r="M66" s="319"/>
      <c r="N66" s="340"/>
      <c r="O66" s="362"/>
      <c r="P66" s="5"/>
      <c r="Q66" s="362"/>
      <c r="R66" s="319"/>
      <c r="S66" s="340"/>
      <c r="T66" s="319"/>
      <c r="U66" s="340"/>
      <c r="V66" s="319"/>
      <c r="W66" s="526"/>
      <c r="X66" s="529"/>
      <c r="Y66" s="529"/>
      <c r="Z66" s="529"/>
      <c r="AA66" s="529"/>
      <c r="AB66" s="529"/>
      <c r="AC66" s="529"/>
      <c r="AD66" s="529"/>
      <c r="AE66" s="529"/>
      <c r="AF66" s="529"/>
      <c r="AG66" s="529"/>
      <c r="AH66" s="529"/>
      <c r="AI66" s="529"/>
      <c r="AJ66" s="529"/>
      <c r="AK66" s="529"/>
      <c r="AL66" s="529"/>
      <c r="AM66" s="529"/>
      <c r="AN66" s="529"/>
      <c r="AO66" s="529"/>
      <c r="AP66" s="529"/>
      <c r="AQ66" s="529"/>
      <c r="AR66" s="529"/>
      <c r="AS66" s="529"/>
      <c r="AT66" s="529"/>
      <c r="AU66" s="529"/>
    </row>
    <row r="67" spans="1:50" s="4" customFormat="1" ht="25.5" customHeight="1" x14ac:dyDescent="0.3">
      <c r="A67" s="357">
        <v>2</v>
      </c>
      <c r="B67" s="358" t="s">
        <v>241</v>
      </c>
      <c r="C67" s="5"/>
      <c r="D67" s="5"/>
      <c r="E67" s="5"/>
      <c r="F67" s="5"/>
      <c r="G67" s="5"/>
      <c r="H67" s="5"/>
      <c r="I67" s="5"/>
      <c r="J67" s="5"/>
      <c r="K67" s="5"/>
      <c r="L67" s="33" t="s">
        <v>109</v>
      </c>
      <c r="M67" s="318"/>
      <c r="N67" s="340"/>
      <c r="O67" s="362"/>
      <c r="P67" s="5"/>
      <c r="Q67" s="362"/>
      <c r="R67" s="319"/>
      <c r="S67" s="340"/>
      <c r="T67" s="319"/>
      <c r="U67" s="340"/>
      <c r="V67" s="319"/>
      <c r="W67" s="526"/>
      <c r="X67" s="398"/>
      <c r="Z67" s="529"/>
      <c r="AA67" s="529"/>
      <c r="AB67" s="529"/>
      <c r="AC67" s="529"/>
      <c r="AD67" s="529"/>
      <c r="AE67" s="529"/>
      <c r="AF67" s="529"/>
      <c r="AG67" s="529"/>
      <c r="AH67" s="529"/>
      <c r="AI67" s="529"/>
      <c r="AJ67" s="529"/>
      <c r="AK67" s="529"/>
      <c r="AL67" s="529"/>
      <c r="AM67" s="529"/>
      <c r="AN67" s="529"/>
      <c r="AO67" s="529"/>
      <c r="AP67" s="529"/>
      <c r="AQ67" s="529"/>
      <c r="AR67" s="529"/>
      <c r="AS67" s="529"/>
      <c r="AT67" s="529"/>
      <c r="AU67" s="529"/>
      <c r="AV67" s="529"/>
      <c r="AW67" s="529"/>
      <c r="AX67" s="529"/>
    </row>
    <row r="68" spans="1:50" s="4" customFormat="1" ht="25.5" customHeight="1" x14ac:dyDescent="0.3">
      <c r="A68" s="357">
        <v>3</v>
      </c>
      <c r="B68" s="358" t="s">
        <v>242</v>
      </c>
      <c r="C68" s="5"/>
      <c r="D68" s="5"/>
      <c r="E68" s="5"/>
      <c r="F68" s="5"/>
      <c r="G68" s="5"/>
      <c r="H68" s="5"/>
      <c r="I68" s="5"/>
      <c r="J68" s="5"/>
      <c r="K68" s="5"/>
      <c r="L68" s="33" t="s">
        <v>177</v>
      </c>
      <c r="M68" s="319"/>
      <c r="N68" s="340"/>
      <c r="O68" s="362"/>
      <c r="P68" s="5"/>
      <c r="Q68" s="362"/>
      <c r="R68" s="319"/>
      <c r="S68" s="340"/>
      <c r="T68" s="319"/>
      <c r="U68" s="340"/>
      <c r="V68" s="319"/>
      <c r="W68" s="526"/>
      <c r="X68" s="398"/>
      <c r="Z68" s="529"/>
      <c r="AA68" s="529"/>
      <c r="AB68" s="529"/>
      <c r="AC68" s="529"/>
      <c r="AD68" s="529"/>
      <c r="AE68" s="529"/>
      <c r="AF68" s="529"/>
      <c r="AG68" s="529"/>
      <c r="AH68" s="529"/>
      <c r="AI68" s="529"/>
      <c r="AJ68" s="529"/>
      <c r="AK68" s="529"/>
      <c r="AL68" s="529"/>
      <c r="AM68" s="529"/>
      <c r="AN68" s="529"/>
      <c r="AO68" s="529"/>
      <c r="AP68" s="529"/>
      <c r="AQ68" s="529"/>
      <c r="AR68" s="529"/>
      <c r="AS68" s="529"/>
      <c r="AT68" s="529"/>
      <c r="AU68" s="529"/>
      <c r="AV68" s="529"/>
      <c r="AW68" s="529"/>
      <c r="AX68" s="529"/>
    </row>
    <row r="69" spans="1:50" s="4" customFormat="1" ht="25.5" customHeight="1" x14ac:dyDescent="0.3">
      <c r="A69" s="357">
        <v>4</v>
      </c>
      <c r="B69" s="358" t="s">
        <v>107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319"/>
      <c r="N69" s="324"/>
      <c r="O69" s="362"/>
      <c r="P69" s="5"/>
      <c r="Q69" s="362"/>
      <c r="R69" s="37"/>
      <c r="S69" s="324"/>
      <c r="T69" s="37"/>
      <c r="U69" s="324"/>
      <c r="V69" s="319"/>
      <c r="W69" s="526"/>
      <c r="X69" s="398"/>
      <c r="Z69" s="529"/>
      <c r="AA69" s="529"/>
      <c r="AB69" s="56"/>
      <c r="AC69" s="529"/>
      <c r="AD69" s="529"/>
      <c r="AE69" s="529"/>
      <c r="AF69" s="529"/>
      <c r="AG69" s="529"/>
      <c r="AH69" s="529"/>
      <c r="AI69" s="529"/>
      <c r="AJ69" s="529"/>
      <c r="AK69" s="529"/>
      <c r="AL69" s="529"/>
      <c r="AM69" s="529"/>
      <c r="AN69" s="529"/>
      <c r="AO69" s="529"/>
      <c r="AP69" s="529"/>
      <c r="AQ69" s="529"/>
      <c r="AR69" s="529"/>
      <c r="AS69" s="529"/>
      <c r="AT69" s="529"/>
      <c r="AU69" s="529"/>
      <c r="AV69" s="529"/>
      <c r="AW69" s="529"/>
      <c r="AX69" s="529"/>
    </row>
    <row r="70" spans="1:50" s="4" customFormat="1" ht="25.5" customHeight="1" x14ac:dyDescent="0.3">
      <c r="A70" s="357">
        <v>5</v>
      </c>
      <c r="B70" s="358" t="s">
        <v>244</v>
      </c>
      <c r="C70" s="5"/>
      <c r="D70" s="5"/>
      <c r="E70" s="5"/>
      <c r="F70" s="5"/>
      <c r="G70" s="5"/>
      <c r="H70" s="5"/>
      <c r="I70" s="5"/>
      <c r="J70" s="5"/>
      <c r="K70" s="5"/>
      <c r="L70" s="33" t="s">
        <v>103</v>
      </c>
      <c r="M70" s="319"/>
      <c r="N70" s="324"/>
      <c r="O70" s="362"/>
      <c r="P70" s="5"/>
      <c r="Q70" s="362"/>
      <c r="R70" s="37"/>
      <c r="S70" s="324"/>
      <c r="T70" s="37"/>
      <c r="U70" s="324"/>
      <c r="V70" s="37"/>
      <c r="W70" s="506"/>
      <c r="X70" s="398"/>
      <c r="Z70" s="529"/>
      <c r="AA70" s="529"/>
      <c r="AB70" s="56"/>
      <c r="AC70" s="529"/>
      <c r="AD70" s="529"/>
      <c r="AE70" s="529"/>
      <c r="AF70" s="529"/>
      <c r="AG70" s="529"/>
      <c r="AH70" s="529"/>
      <c r="AI70" s="529"/>
      <c r="AJ70" s="529"/>
      <c r="AK70" s="529"/>
      <c r="AL70" s="529"/>
      <c r="AM70" s="529"/>
      <c r="AN70" s="529"/>
      <c r="AO70" s="529"/>
      <c r="AP70" s="529"/>
      <c r="AQ70" s="529"/>
      <c r="AR70" s="529"/>
      <c r="AS70" s="529"/>
      <c r="AT70" s="529"/>
      <c r="AU70" s="529"/>
      <c r="AV70" s="529"/>
      <c r="AW70" s="529"/>
      <c r="AX70" s="529"/>
    </row>
    <row r="71" spans="1:50" s="4" customFormat="1" ht="25.5" customHeight="1" thickBot="1" x14ac:dyDescent="0.35">
      <c r="A71" s="359">
        <v>6</v>
      </c>
      <c r="B71" s="360" t="s">
        <v>243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319"/>
      <c r="N71" s="324"/>
      <c r="O71" s="362"/>
      <c r="P71" s="5"/>
      <c r="Q71" s="362"/>
      <c r="R71" s="37"/>
      <c r="S71" s="324"/>
      <c r="T71" s="37"/>
      <c r="U71" s="324"/>
      <c r="V71" s="37"/>
      <c r="W71" s="506"/>
      <c r="X71" s="391"/>
      <c r="Z71" s="529"/>
      <c r="AA71" s="529"/>
      <c r="AB71" s="56"/>
      <c r="AC71" s="529"/>
      <c r="AD71" s="529"/>
      <c r="AE71" s="529"/>
      <c r="AF71" s="529"/>
      <c r="AG71" s="529"/>
      <c r="AH71" s="529"/>
      <c r="AI71" s="529"/>
      <c r="AJ71" s="529"/>
      <c r="AK71" s="529"/>
      <c r="AL71" s="529"/>
      <c r="AM71" s="529"/>
      <c r="AN71" s="529"/>
      <c r="AO71" s="529"/>
      <c r="AP71" s="529"/>
      <c r="AQ71" s="529"/>
      <c r="AR71" s="529"/>
      <c r="AS71" s="529"/>
      <c r="AT71" s="529"/>
      <c r="AU71" s="529"/>
      <c r="AV71" s="529"/>
      <c r="AW71" s="529"/>
      <c r="AX71" s="529"/>
    </row>
    <row r="72" spans="1:50" s="4" customFormat="1" ht="25.5" customHeight="1" x14ac:dyDescent="0.3">
      <c r="A72" s="5"/>
      <c r="B72" s="33"/>
      <c r="C72" s="5"/>
      <c r="D72" s="5"/>
      <c r="E72" s="5"/>
      <c r="F72" s="5"/>
      <c r="G72" s="5"/>
      <c r="H72" s="5"/>
      <c r="I72" s="5"/>
      <c r="J72" s="5"/>
      <c r="K72" s="5"/>
      <c r="L72" s="5"/>
      <c r="M72" s="37"/>
      <c r="N72" s="324"/>
      <c r="O72" s="362"/>
      <c r="P72" s="5"/>
      <c r="Q72" s="362"/>
      <c r="R72" s="37"/>
      <c r="S72" s="324"/>
      <c r="T72" s="37"/>
      <c r="U72" s="324"/>
      <c r="V72" s="37"/>
      <c r="W72" s="506"/>
      <c r="X72" s="391"/>
      <c r="Z72" s="529"/>
      <c r="AA72" s="529"/>
      <c r="AB72" s="56"/>
      <c r="AC72" s="529"/>
      <c r="AD72" s="529"/>
      <c r="AE72" s="529"/>
      <c r="AF72" s="529"/>
      <c r="AG72" s="529"/>
      <c r="AH72" s="529"/>
      <c r="AI72" s="529"/>
      <c r="AJ72" s="529"/>
      <c r="AK72" s="529"/>
      <c r="AL72" s="529"/>
      <c r="AM72" s="529"/>
      <c r="AN72" s="529"/>
      <c r="AO72" s="529"/>
      <c r="AP72" s="529"/>
      <c r="AQ72" s="529"/>
      <c r="AR72" s="529"/>
      <c r="AS72" s="529"/>
      <c r="AT72" s="529"/>
      <c r="AU72" s="529"/>
      <c r="AV72" s="529"/>
      <c r="AW72" s="529"/>
      <c r="AX72" s="529"/>
    </row>
    <row r="73" spans="1:50" s="4" customFormat="1" ht="25.5" customHeight="1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33" t="s">
        <v>178</v>
      </c>
      <c r="L73" s="37"/>
      <c r="M73" s="324"/>
      <c r="N73" s="362"/>
      <c r="O73" s="5"/>
      <c r="P73" s="362"/>
      <c r="Q73" s="37"/>
      <c r="R73" s="324"/>
      <c r="S73" s="37"/>
      <c r="T73" s="324"/>
      <c r="U73" s="37"/>
      <c r="V73" s="391"/>
      <c r="W73" s="398"/>
      <c r="Z73" s="529"/>
      <c r="AA73" s="529"/>
      <c r="AB73" s="56"/>
      <c r="AC73" s="529"/>
      <c r="AD73" s="529"/>
      <c r="AE73" s="529"/>
      <c r="AF73" s="529"/>
      <c r="AG73" s="529"/>
      <c r="AH73" s="529"/>
      <c r="AI73" s="529"/>
      <c r="AJ73" s="529"/>
      <c r="AK73" s="529"/>
      <c r="AL73" s="529"/>
      <c r="AM73" s="529"/>
      <c r="AN73" s="529"/>
      <c r="AO73" s="529"/>
      <c r="AP73" s="529"/>
      <c r="AQ73" s="529"/>
      <c r="AR73" s="529"/>
      <c r="AS73" s="529"/>
      <c r="AT73" s="529"/>
      <c r="AU73" s="529"/>
      <c r="AV73" s="529"/>
      <c r="AW73" s="529"/>
      <c r="AX73" s="529"/>
    </row>
    <row r="74" spans="1:50" s="4" customFormat="1" ht="25.5" customHeight="1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37"/>
      <c r="M74" s="324"/>
      <c r="N74" s="362"/>
      <c r="O74" s="5"/>
      <c r="P74" s="362"/>
      <c r="Q74" s="37"/>
      <c r="R74" s="324"/>
      <c r="S74" s="37"/>
      <c r="T74" s="324"/>
      <c r="U74" s="37"/>
      <c r="V74" s="391"/>
      <c r="W74" s="398"/>
      <c r="Z74" s="529"/>
      <c r="AA74" s="529"/>
      <c r="AB74" s="56"/>
      <c r="AC74" s="529"/>
      <c r="AD74" s="529"/>
      <c r="AE74" s="529"/>
      <c r="AF74" s="529"/>
      <c r="AG74" s="529"/>
      <c r="AH74" s="529"/>
      <c r="AI74" s="529"/>
      <c r="AJ74" s="529"/>
      <c r="AK74" s="529"/>
      <c r="AL74" s="529"/>
      <c r="AM74" s="529"/>
      <c r="AN74" s="529"/>
      <c r="AO74" s="529"/>
      <c r="AP74" s="529"/>
      <c r="AQ74" s="529"/>
      <c r="AR74" s="529"/>
      <c r="AS74" s="529"/>
      <c r="AT74" s="529"/>
      <c r="AU74" s="529"/>
      <c r="AV74" s="529"/>
      <c r="AW74" s="529"/>
      <c r="AX74" s="529"/>
    </row>
    <row r="75" spans="1:50" s="4" customFormat="1" ht="25.5" customHeight="1" x14ac:dyDescent="0.3">
      <c r="A75" s="5"/>
      <c r="B75" s="33"/>
      <c r="C75" s="5"/>
      <c r="D75" s="5"/>
      <c r="E75" s="5"/>
      <c r="F75" s="5"/>
      <c r="G75" s="5"/>
      <c r="H75" s="5"/>
      <c r="I75" s="5"/>
      <c r="J75" s="5"/>
      <c r="K75" s="5"/>
      <c r="L75" s="5"/>
      <c r="M75" s="37"/>
      <c r="N75" s="324"/>
      <c r="O75" s="362"/>
      <c r="P75" s="5"/>
      <c r="Q75" s="362"/>
      <c r="R75" s="37"/>
      <c r="S75" s="324"/>
      <c r="T75" s="37"/>
      <c r="U75" s="324"/>
      <c r="V75" s="37"/>
      <c r="W75" s="506"/>
      <c r="X75" s="391"/>
      <c r="Y75" s="9"/>
      <c r="Z75" s="529"/>
      <c r="AA75" s="529"/>
      <c r="AB75" s="56"/>
      <c r="AC75" s="529"/>
      <c r="AD75" s="529"/>
      <c r="AE75" s="529"/>
      <c r="AF75" s="529"/>
      <c r="AG75" s="529"/>
      <c r="AH75" s="529"/>
      <c r="AI75" s="529"/>
      <c r="AJ75" s="529"/>
      <c r="AK75" s="529"/>
      <c r="AL75" s="529"/>
      <c r="AM75" s="529"/>
      <c r="AN75" s="529"/>
      <c r="AO75" s="529"/>
      <c r="AP75" s="529"/>
      <c r="AQ75" s="529"/>
      <c r="AR75" s="529"/>
      <c r="AS75" s="529"/>
      <c r="AT75" s="529"/>
      <c r="AU75" s="529"/>
      <c r="AV75" s="529"/>
      <c r="AW75" s="529"/>
      <c r="AX75" s="529"/>
    </row>
    <row r="76" spans="1:50" s="4" customFormat="1" ht="25.5" customHeight="1" x14ac:dyDescent="0.3">
      <c r="A76" s="5"/>
      <c r="B76" s="33"/>
      <c r="C76" s="5"/>
      <c r="D76" s="5"/>
      <c r="E76" s="5"/>
      <c r="F76" s="5"/>
      <c r="G76" s="5"/>
      <c r="H76" s="5"/>
      <c r="I76" s="5"/>
      <c r="J76" s="5"/>
      <c r="K76" s="5"/>
      <c r="L76" s="5"/>
      <c r="M76" s="37"/>
      <c r="N76" s="324"/>
      <c r="O76" s="362"/>
      <c r="P76" s="5"/>
      <c r="Q76" s="362"/>
      <c r="R76" s="37"/>
      <c r="S76" s="324"/>
      <c r="T76" s="37"/>
      <c r="U76" s="324"/>
      <c r="V76" s="37"/>
      <c r="W76" s="506"/>
      <c r="X76" s="391"/>
      <c r="Y76" s="56"/>
      <c r="Z76" s="56"/>
      <c r="AA76" s="56"/>
      <c r="AB76" s="56"/>
      <c r="AC76" s="529"/>
      <c r="AD76" s="529"/>
      <c r="AE76" s="529"/>
      <c r="AF76" s="529"/>
      <c r="AG76" s="529"/>
      <c r="AH76" s="529"/>
      <c r="AI76" s="529"/>
      <c r="AJ76" s="529"/>
      <c r="AK76" s="529"/>
      <c r="AL76" s="529"/>
      <c r="AM76" s="529"/>
      <c r="AN76" s="529"/>
      <c r="AO76" s="529"/>
      <c r="AP76" s="529"/>
      <c r="AQ76" s="529"/>
      <c r="AR76" s="529"/>
      <c r="AS76" s="529"/>
      <c r="AT76" s="529"/>
      <c r="AU76" s="529"/>
      <c r="AV76" s="529"/>
      <c r="AW76" s="529"/>
      <c r="AX76" s="529"/>
    </row>
    <row r="77" spans="1:50" s="9" customFormat="1" ht="25.5" customHeight="1" x14ac:dyDescent="0.3">
      <c r="A77" s="5"/>
      <c r="B77" s="33"/>
      <c r="C77" s="5"/>
      <c r="D77" s="5"/>
      <c r="E77" s="5"/>
      <c r="F77" s="5"/>
      <c r="G77" s="5"/>
      <c r="H77" s="5"/>
      <c r="I77" s="5"/>
      <c r="J77" s="5"/>
      <c r="K77" s="5"/>
      <c r="L77" s="5"/>
      <c r="M77" s="37"/>
      <c r="N77" s="324"/>
      <c r="O77" s="362"/>
      <c r="P77" s="5"/>
      <c r="Q77" s="362"/>
      <c r="R77" s="37"/>
      <c r="S77" s="324"/>
      <c r="T77" s="37"/>
      <c r="U77" s="324"/>
      <c r="V77" s="37"/>
      <c r="W77" s="506"/>
      <c r="X77" s="391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</row>
    <row r="78" spans="1:50" s="56" customFormat="1" ht="25.5" customHeight="1" x14ac:dyDescent="0.3">
      <c r="A78" s="5"/>
      <c r="B78" s="33"/>
      <c r="C78" s="5"/>
      <c r="D78" s="5"/>
      <c r="E78" s="5"/>
      <c r="F78" s="5"/>
      <c r="G78" s="5"/>
      <c r="H78" s="5"/>
      <c r="I78" s="5"/>
      <c r="J78" s="5"/>
      <c r="K78" s="5"/>
      <c r="L78" s="5"/>
      <c r="M78" s="37"/>
      <c r="N78" s="324"/>
      <c r="O78" s="362"/>
      <c r="P78" s="5"/>
      <c r="Q78" s="362"/>
      <c r="R78" s="37"/>
      <c r="S78" s="324"/>
      <c r="T78" s="37"/>
      <c r="U78" s="324"/>
      <c r="V78" s="37"/>
      <c r="W78" s="506"/>
      <c r="X78" s="391"/>
    </row>
    <row r="79" spans="1:50" s="56" customFormat="1" ht="25.5" customHeight="1" x14ac:dyDescent="0.3">
      <c r="A79" s="5"/>
      <c r="B79" s="33"/>
      <c r="C79" s="5"/>
      <c r="D79" s="5"/>
      <c r="E79" s="5"/>
      <c r="F79" s="5"/>
      <c r="G79" s="5"/>
      <c r="H79" s="5"/>
      <c r="I79" s="5"/>
      <c r="J79" s="5"/>
      <c r="K79" s="5"/>
      <c r="L79" s="5"/>
      <c r="M79" s="37"/>
      <c r="N79" s="324"/>
      <c r="O79" s="362"/>
      <c r="P79" s="5"/>
      <c r="Q79" s="362"/>
      <c r="R79" s="37"/>
      <c r="S79" s="324"/>
      <c r="T79" s="37"/>
      <c r="U79" s="324"/>
      <c r="V79" s="37"/>
      <c r="W79" s="506"/>
      <c r="X79" s="391"/>
    </row>
    <row r="80" spans="1:50" s="56" customFormat="1" ht="25.5" customHeight="1" x14ac:dyDescent="0.3">
      <c r="A80" s="5"/>
      <c r="B80" s="33"/>
      <c r="C80" s="5"/>
      <c r="D80" s="5"/>
      <c r="E80" s="5"/>
      <c r="F80" s="5"/>
      <c r="G80" s="5"/>
      <c r="H80" s="5"/>
      <c r="I80" s="5"/>
      <c r="J80" s="5"/>
      <c r="K80" s="5"/>
      <c r="L80" s="5"/>
      <c r="M80" s="37"/>
      <c r="N80" s="324"/>
      <c r="O80" s="362"/>
      <c r="P80" s="5"/>
      <c r="Q80" s="362"/>
      <c r="R80" s="37"/>
      <c r="S80" s="324"/>
      <c r="T80" s="37"/>
      <c r="U80" s="324"/>
      <c r="V80" s="37"/>
      <c r="W80" s="506"/>
      <c r="X80" s="391"/>
      <c r="Y80" s="1"/>
    </row>
    <row r="81" spans="1:25" s="56" customFormat="1" ht="25.5" customHeight="1" x14ac:dyDescent="0.3">
      <c r="A81" s="5"/>
      <c r="B81" s="33"/>
      <c r="C81" s="5"/>
      <c r="D81" s="5"/>
      <c r="E81" s="5"/>
      <c r="F81" s="5"/>
      <c r="G81" s="5"/>
      <c r="H81" s="5"/>
      <c r="I81" s="5"/>
      <c r="J81" s="5"/>
      <c r="K81" s="5"/>
      <c r="L81" s="5"/>
      <c r="M81" s="37"/>
      <c r="N81" s="324"/>
      <c r="O81" s="362"/>
      <c r="P81" s="5"/>
      <c r="Q81" s="362"/>
      <c r="R81" s="37"/>
      <c r="S81" s="324"/>
      <c r="T81" s="37"/>
      <c r="U81" s="324"/>
      <c r="V81" s="37"/>
      <c r="W81" s="506"/>
      <c r="X81" s="391"/>
      <c r="Y81" s="1"/>
    </row>
  </sheetData>
  <mergeCells count="2">
    <mergeCell ref="A2:H2"/>
    <mergeCell ref="X31:Y31"/>
  </mergeCells>
  <pageMargins left="0" right="0" top="0" bottom="0" header="0" footer="0"/>
  <pageSetup paperSize="9" scale="8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B4" sqref="B4"/>
    </sheetView>
  </sheetViews>
  <sheetFormatPr defaultColWidth="9.140625" defaultRowHeight="18.75" x14ac:dyDescent="0.3"/>
  <cols>
    <col min="1" max="1" width="8.85546875" style="5" customWidth="1"/>
    <col min="2" max="2" width="69.7109375" style="33" customWidth="1"/>
    <col min="3" max="4" width="12.7109375" style="292" customWidth="1"/>
    <col min="5" max="5" width="13.5703125" style="37" customWidth="1"/>
    <col min="6" max="6" width="23.7109375" style="5" customWidth="1"/>
    <col min="7" max="7" width="31.85546875" style="1" customWidth="1"/>
    <col min="8" max="10" width="9.140625" style="170"/>
    <col min="11" max="11" width="14.85546875" style="170" customWidth="1"/>
    <col min="12" max="22" width="9.140625" style="170"/>
    <col min="23" max="16384" width="9.140625" style="1"/>
  </cols>
  <sheetData>
    <row r="1" spans="1:22" ht="19.5" thickBot="1" x14ac:dyDescent="0.35">
      <c r="B1" s="30" t="s">
        <v>236</v>
      </c>
    </row>
    <row r="2" spans="1:22" ht="20.25" customHeight="1" thickBot="1" x14ac:dyDescent="0.35">
      <c r="A2" s="417" t="s">
        <v>172</v>
      </c>
      <c r="B2" s="418"/>
      <c r="C2" s="418"/>
      <c r="D2" s="418"/>
      <c r="E2" s="66"/>
      <c r="F2" s="52"/>
      <c r="G2" s="54"/>
    </row>
    <row r="3" spans="1:22" ht="19.5" thickBot="1" x14ac:dyDescent="0.35">
      <c r="A3" s="289" t="s">
        <v>0</v>
      </c>
      <c r="B3" s="290" t="s">
        <v>8</v>
      </c>
      <c r="C3" s="313">
        <v>2012</v>
      </c>
      <c r="D3" s="313">
        <v>2013</v>
      </c>
      <c r="E3" s="106" t="s">
        <v>94</v>
      </c>
      <c r="F3" s="106" t="s">
        <v>170</v>
      </c>
      <c r="G3" s="303" t="s">
        <v>171</v>
      </c>
    </row>
    <row r="4" spans="1:22" s="291" customFormat="1" ht="27.95" customHeight="1" thickBot="1" x14ac:dyDescent="0.35">
      <c r="A4" s="294">
        <v>1</v>
      </c>
      <c r="B4" s="305" t="s">
        <v>9</v>
      </c>
      <c r="C4" s="295"/>
      <c r="D4" s="295"/>
      <c r="E4" s="296">
        <f>'Ann 9 A plan'!$M$4</f>
        <v>0</v>
      </c>
      <c r="F4" s="308"/>
      <c r="G4" s="309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</row>
    <row r="5" spans="1:22" s="9" customFormat="1" ht="27.95" customHeight="1" thickBot="1" x14ac:dyDescent="0.35">
      <c r="A5" s="297">
        <v>2</v>
      </c>
      <c r="B5" s="306" t="s">
        <v>10</v>
      </c>
      <c r="C5" s="298">
        <v>500</v>
      </c>
      <c r="D5" s="298">
        <v>500</v>
      </c>
      <c r="E5" s="299">
        <v>1000</v>
      </c>
      <c r="F5" s="310"/>
      <c r="G5" s="311"/>
      <c r="H5" s="170"/>
      <c r="I5" s="170"/>
      <c r="J5" s="170"/>
      <c r="K5" s="458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</row>
    <row r="6" spans="1:22" s="9" customFormat="1" ht="27.95" customHeight="1" thickBot="1" x14ac:dyDescent="0.35">
      <c r="A6" s="294">
        <v>3</v>
      </c>
      <c r="B6" s="307" t="s">
        <v>1</v>
      </c>
      <c r="C6" s="300">
        <v>500</v>
      </c>
      <c r="D6" s="300"/>
      <c r="E6" s="301">
        <f>'Ann 9 A plan'!$M$13</f>
        <v>500</v>
      </c>
      <c r="F6" s="308"/>
      <c r="G6" s="309"/>
      <c r="H6" s="170"/>
      <c r="I6" s="170"/>
      <c r="J6" s="170"/>
      <c r="K6" s="458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</row>
    <row r="7" spans="1:22" s="9" customFormat="1" ht="26.25" customHeight="1" thickBot="1" x14ac:dyDescent="0.35">
      <c r="A7" s="294">
        <v>4</v>
      </c>
      <c r="B7" s="307" t="s">
        <v>11</v>
      </c>
      <c r="C7" s="300">
        <v>1500</v>
      </c>
      <c r="D7" s="300"/>
      <c r="E7" s="301">
        <f>'Ann 9 A plan'!$M$15</f>
        <v>1500</v>
      </c>
      <c r="F7" s="308"/>
      <c r="G7" s="309"/>
      <c r="H7" s="170"/>
      <c r="I7" s="170"/>
      <c r="J7" s="170"/>
      <c r="K7" s="458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</row>
    <row r="8" spans="1:22" s="9" customFormat="1" ht="27.75" customHeight="1" thickBot="1" x14ac:dyDescent="0.35">
      <c r="A8" s="294">
        <v>5</v>
      </c>
      <c r="B8" s="307" t="s">
        <v>19</v>
      </c>
      <c r="C8" s="300">
        <v>3000</v>
      </c>
      <c r="D8" s="300"/>
      <c r="E8" s="302">
        <f>'Ann 9 A plan'!$M$23</f>
        <v>3000</v>
      </c>
      <c r="F8" s="314"/>
      <c r="G8" s="309"/>
      <c r="H8" s="170"/>
      <c r="I8" s="170"/>
      <c r="J8" s="170"/>
      <c r="K8" s="458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</row>
    <row r="9" spans="1:22" s="9" customFormat="1" ht="27.95" customHeight="1" thickBot="1" x14ac:dyDescent="0.35">
      <c r="A9" s="294">
        <v>6</v>
      </c>
      <c r="B9" s="307" t="s">
        <v>4</v>
      </c>
      <c r="C9" s="300">
        <v>40000</v>
      </c>
      <c r="D9" s="300">
        <v>6500</v>
      </c>
      <c r="E9" s="301">
        <f>'Ann 9 A plan'!$M$25</f>
        <v>46500</v>
      </c>
      <c r="F9" s="314"/>
      <c r="G9" s="309"/>
      <c r="H9" s="170"/>
      <c r="I9" s="170"/>
      <c r="J9" s="170"/>
      <c r="K9" s="458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</row>
    <row r="10" spans="1:22" s="9" customFormat="1" ht="27.95" customHeight="1" thickBot="1" x14ac:dyDescent="0.35">
      <c r="A10" s="294">
        <v>7</v>
      </c>
      <c r="B10" s="307" t="s">
        <v>5</v>
      </c>
      <c r="C10" s="300">
        <v>20000</v>
      </c>
      <c r="D10" s="300">
        <v>7000</v>
      </c>
      <c r="E10" s="301">
        <f>'Ann 9 A plan'!$M$31</f>
        <v>27000</v>
      </c>
      <c r="F10" s="314"/>
      <c r="G10" s="309"/>
      <c r="H10" s="170"/>
      <c r="I10" s="170"/>
      <c r="J10" s="170"/>
      <c r="K10" s="458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</row>
    <row r="11" spans="1:22" s="9" customFormat="1" ht="25.5" customHeight="1" thickBot="1" x14ac:dyDescent="0.35">
      <c r="A11" s="294">
        <v>8</v>
      </c>
      <c r="B11" s="307" t="s">
        <v>2</v>
      </c>
      <c r="C11" s="300">
        <v>3000</v>
      </c>
      <c r="D11" s="300"/>
      <c r="E11" s="301">
        <f>'Ann 9 A plan'!$M$36</f>
        <v>3000</v>
      </c>
      <c r="F11" s="314"/>
      <c r="G11" s="309"/>
      <c r="H11" s="170"/>
      <c r="I11" s="170"/>
      <c r="J11" s="170"/>
      <c r="K11" s="458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</row>
    <row r="12" spans="1:22" s="9" customFormat="1" ht="24" customHeight="1" thickBot="1" x14ac:dyDescent="0.35">
      <c r="A12" s="294">
        <v>9</v>
      </c>
      <c r="B12" s="307" t="s">
        <v>6</v>
      </c>
      <c r="C12" s="300">
        <v>8000</v>
      </c>
      <c r="D12" s="300">
        <v>2000</v>
      </c>
      <c r="E12" s="301">
        <f>'Ann 9 A plan'!$M$40</f>
        <v>10000</v>
      </c>
      <c r="F12" s="314"/>
      <c r="G12" s="309"/>
      <c r="H12" s="170"/>
      <c r="I12" s="170"/>
      <c r="J12" s="170"/>
      <c r="K12" s="458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</row>
    <row r="13" spans="1:22" s="9" customFormat="1" ht="27.95" customHeight="1" thickBot="1" x14ac:dyDescent="0.35">
      <c r="A13" s="294">
        <v>10</v>
      </c>
      <c r="B13" s="307" t="s">
        <v>3</v>
      </c>
      <c r="C13" s="300">
        <v>40000</v>
      </c>
      <c r="D13" s="300">
        <v>7000</v>
      </c>
      <c r="E13" s="301">
        <f>'Ann 9 A plan'!$M$46</f>
        <v>47000</v>
      </c>
      <c r="F13" s="314"/>
      <c r="G13" s="309"/>
      <c r="H13" s="170"/>
      <c r="I13" s="170"/>
      <c r="J13" s="170"/>
      <c r="K13" s="458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</row>
    <row r="14" spans="1:22" s="9" customFormat="1" ht="27.95" customHeight="1" thickBot="1" x14ac:dyDescent="0.35">
      <c r="A14" s="294">
        <v>11</v>
      </c>
      <c r="B14" s="307" t="s">
        <v>84</v>
      </c>
      <c r="C14" s="300">
        <v>25000</v>
      </c>
      <c r="D14" s="300">
        <v>5000</v>
      </c>
      <c r="E14" s="300">
        <f>'Ann 9 A plan'!$M$49</f>
        <v>30000</v>
      </c>
      <c r="F14" s="314"/>
      <c r="G14" s="309"/>
      <c r="H14" s="170"/>
      <c r="I14" s="170"/>
      <c r="J14" s="170"/>
      <c r="K14" s="458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</row>
    <row r="15" spans="1:22" s="9" customFormat="1" ht="27.95" customHeight="1" thickBot="1" x14ac:dyDescent="0.35">
      <c r="A15" s="294">
        <v>12</v>
      </c>
      <c r="B15" s="307" t="s">
        <v>49</v>
      </c>
      <c r="C15" s="300">
        <v>85000</v>
      </c>
      <c r="D15" s="300">
        <v>39500</v>
      </c>
      <c r="E15" s="301">
        <f>'Ann 9 A plan'!$M$52</f>
        <v>124500</v>
      </c>
      <c r="F15" s="314"/>
      <c r="G15" s="309"/>
      <c r="H15" s="170"/>
      <c r="I15" s="170"/>
      <c r="J15" s="170"/>
      <c r="K15" s="458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</row>
    <row r="16" spans="1:22" s="9" customFormat="1" ht="27.95" customHeight="1" thickBot="1" x14ac:dyDescent="0.35">
      <c r="A16" s="294">
        <v>13</v>
      </c>
      <c r="B16" s="307" t="s">
        <v>81</v>
      </c>
      <c r="C16" s="300">
        <v>5000</v>
      </c>
      <c r="D16" s="300">
        <v>5000</v>
      </c>
      <c r="E16" s="301">
        <f>'Ann 9 A plan'!$M$60</f>
        <v>10000</v>
      </c>
      <c r="F16" s="314"/>
      <c r="G16" s="312"/>
      <c r="H16" s="170"/>
      <c r="I16" s="170"/>
      <c r="J16" s="170"/>
      <c r="K16" s="458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</row>
    <row r="17" spans="1:22" s="56" customFormat="1" ht="27.95" customHeight="1" thickBot="1" x14ac:dyDescent="0.35">
      <c r="A17" s="171"/>
      <c r="B17" s="172"/>
      <c r="C17" s="317">
        <f>SUM(C4:C16)</f>
        <v>231500</v>
      </c>
      <c r="D17" s="293">
        <f>SUM(D4:D16)</f>
        <v>72500</v>
      </c>
      <c r="E17" s="288">
        <f>SUM(E16+E15+E14+E13+E12+E11+E10+E9+E8+E7+E6+E5+E4)</f>
        <v>304000</v>
      </c>
      <c r="F17" s="304"/>
      <c r="G17" s="176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</row>
  </sheetData>
  <mergeCells count="1">
    <mergeCell ref="A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49" sqref="S4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 9 A plan</vt:lpstr>
      <vt:lpstr>Annex 9 B perf frame</vt:lpstr>
      <vt:lpstr>Ann9 C Budget Execution</vt:lpstr>
      <vt:lpstr>Annex 10 Budget summary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guy.rino.meyers</cp:lastModifiedBy>
  <cp:lastPrinted>2011-12-19T11:14:25Z</cp:lastPrinted>
  <dcterms:created xsi:type="dcterms:W3CDTF">2011-02-02T05:50:30Z</dcterms:created>
  <dcterms:modified xsi:type="dcterms:W3CDTF">2011-12-19T11:23:55Z</dcterms:modified>
</cp:coreProperties>
</file>